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tm-files.tt.pitt.edu\home\ijwst2\My Documents\ianwhetstone.com\football\"/>
    </mc:Choice>
  </mc:AlternateContent>
  <bookViews>
    <workbookView xWindow="0" yWindow="0" windowWidth="12570" windowHeight="7080"/>
  </bookViews>
  <sheets>
    <sheet name="Salaries" sheetId="1" r:id="rId1"/>
    <sheet name="Key" sheetId="2" r:id="rId2"/>
  </sheets>
  <calcPr calcId="152511"/>
</workbook>
</file>

<file path=xl/calcChain.xml><?xml version="1.0" encoding="utf-8"?>
<calcChain xmlns="http://schemas.openxmlformats.org/spreadsheetml/2006/main">
  <c r="BC1" i="1" l="1"/>
  <c r="BD1" i="1"/>
  <c r="BE1" i="1"/>
  <c r="BF1" i="1"/>
  <c r="BG1" i="1"/>
  <c r="BH1" i="1"/>
  <c r="BI1" i="1"/>
  <c r="BJ1" i="1"/>
  <c r="BC2" i="1"/>
  <c r="BD2" i="1"/>
  <c r="BE2" i="1"/>
  <c r="BF2" i="1"/>
  <c r="BG2" i="1"/>
  <c r="BH2" i="1"/>
  <c r="BI2" i="1"/>
  <c r="BJ2" i="1"/>
  <c r="BC3" i="1"/>
  <c r="BD3" i="1"/>
  <c r="BE3" i="1"/>
  <c r="BF3" i="1"/>
  <c r="BG3" i="1"/>
  <c r="BH3" i="1"/>
  <c r="BI3" i="1"/>
  <c r="BJ3" i="1"/>
  <c r="BC4" i="1"/>
  <c r="BD4" i="1"/>
  <c r="BE4" i="1"/>
  <c r="BF4" i="1"/>
  <c r="BG4" i="1"/>
  <c r="BH4" i="1"/>
  <c r="BI4" i="1"/>
  <c r="BJ4" i="1"/>
  <c r="BC5" i="1"/>
  <c r="BD5" i="1"/>
  <c r="BE5" i="1"/>
  <c r="BE6" i="1" s="1"/>
  <c r="BF5" i="1"/>
  <c r="BG5" i="1"/>
  <c r="BG6" i="1" s="1"/>
  <c r="BH5" i="1"/>
  <c r="BI5" i="1"/>
  <c r="BJ5" i="1"/>
  <c r="BC7" i="1"/>
  <c r="BD7" i="1"/>
  <c r="BE7" i="1"/>
  <c r="BF7" i="1"/>
  <c r="BG7" i="1"/>
  <c r="BH7" i="1"/>
  <c r="BI7" i="1"/>
  <c r="BJ7" i="1"/>
  <c r="BC8" i="1"/>
  <c r="BD8" i="1"/>
  <c r="BE8" i="1"/>
  <c r="BF8" i="1"/>
  <c r="BG8" i="1"/>
  <c r="BH8" i="1"/>
  <c r="BI8" i="1"/>
  <c r="BJ8" i="1"/>
  <c r="BC9" i="1"/>
  <c r="BD9" i="1"/>
  <c r="BE9" i="1"/>
  <c r="BF9" i="1"/>
  <c r="BG9" i="1"/>
  <c r="BH9" i="1"/>
  <c r="BI9" i="1"/>
  <c r="BJ9" i="1"/>
  <c r="BC10" i="1"/>
  <c r="BD10" i="1"/>
  <c r="BE10" i="1"/>
  <c r="BF10" i="1"/>
  <c r="BG10" i="1"/>
  <c r="BH10" i="1"/>
  <c r="BI10" i="1"/>
  <c r="BJ10" i="1"/>
  <c r="BC11" i="1"/>
  <c r="BD11" i="1"/>
  <c r="BD12" i="1" s="1"/>
  <c r="BE11" i="1"/>
  <c r="BE12" i="1" s="1"/>
  <c r="BF11" i="1"/>
  <c r="BG11" i="1"/>
  <c r="BG12" i="1" s="1"/>
  <c r="BH11" i="1"/>
  <c r="BI11" i="1"/>
  <c r="BJ11" i="1"/>
  <c r="BC13" i="1"/>
  <c r="BD13" i="1"/>
  <c r="BE13" i="1"/>
  <c r="BF13" i="1"/>
  <c r="BG13" i="1"/>
  <c r="BH13" i="1"/>
  <c r="BI13" i="1"/>
  <c r="BJ13" i="1"/>
  <c r="BC14" i="1"/>
  <c r="BD14" i="1"/>
  <c r="BE14" i="1"/>
  <c r="BF14" i="1"/>
  <c r="BG14" i="1"/>
  <c r="BH14" i="1"/>
  <c r="BI14" i="1"/>
  <c r="BJ14" i="1"/>
  <c r="BC15" i="1"/>
  <c r="BD15" i="1"/>
  <c r="BE15" i="1"/>
  <c r="BF15" i="1"/>
  <c r="BF16" i="1" s="1"/>
  <c r="BG15" i="1"/>
  <c r="BH15" i="1"/>
  <c r="BI15" i="1"/>
  <c r="BJ15" i="1"/>
  <c r="BC17" i="1"/>
  <c r="BD17" i="1"/>
  <c r="BE17" i="1"/>
  <c r="BF17" i="1"/>
  <c r="BG17" i="1"/>
  <c r="BH17" i="1"/>
  <c r="BI17" i="1"/>
  <c r="BJ17" i="1"/>
  <c r="BG16" i="1" l="1"/>
  <c r="BJ6" i="1"/>
  <c r="BJ16" i="1"/>
  <c r="BC16" i="1"/>
  <c r="BC12" i="1"/>
  <c r="BC6" i="1"/>
  <c r="BD6" i="1"/>
  <c r="BJ12" i="1"/>
  <c r="BH6" i="1"/>
  <c r="BH16" i="1"/>
  <c r="BD16" i="1"/>
  <c r="BH12" i="1"/>
  <c r="BI16" i="1"/>
  <c r="BE16" i="1"/>
  <c r="BF6" i="1"/>
  <c r="BF12" i="1"/>
  <c r="BI6" i="1"/>
  <c r="BI12" i="1"/>
  <c r="E14" i="1"/>
  <c r="E15" i="1"/>
  <c r="E17" i="1"/>
  <c r="BB15" i="1" l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BB13" i="1"/>
  <c r="BA13" i="1"/>
  <c r="AZ13" i="1"/>
  <c r="AY13" i="1"/>
  <c r="AX13" i="1"/>
  <c r="AW13" i="1"/>
  <c r="AV13" i="1"/>
  <c r="AU13" i="1"/>
  <c r="AT13" i="1"/>
  <c r="AS13" i="1"/>
  <c r="AR13" i="1"/>
  <c r="AR16" i="1" s="1"/>
  <c r="AQ13" i="1"/>
  <c r="AP13" i="1"/>
  <c r="AO13" i="1"/>
  <c r="AN13" i="1"/>
  <c r="AM13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BB7" i="1"/>
  <c r="BA7" i="1"/>
  <c r="AZ7" i="1"/>
  <c r="AY7" i="1"/>
  <c r="AY12" i="1" s="1"/>
  <c r="AX7" i="1"/>
  <c r="AX12" i="1" s="1"/>
  <c r="AW7" i="1"/>
  <c r="AV7" i="1"/>
  <c r="AU7" i="1"/>
  <c r="AT7" i="1"/>
  <c r="AS7" i="1"/>
  <c r="AR7" i="1"/>
  <c r="AR12" i="1" s="1"/>
  <c r="AQ7" i="1"/>
  <c r="AP7" i="1"/>
  <c r="AO7" i="1"/>
  <c r="AN7" i="1"/>
  <c r="AM7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BB1" i="1"/>
  <c r="BB6" i="1" s="1"/>
  <c r="BA1" i="1"/>
  <c r="BA6" i="1" s="1"/>
  <c r="AZ1" i="1"/>
  <c r="AY1" i="1"/>
  <c r="AY6" i="1" s="1"/>
  <c r="AX1" i="1"/>
  <c r="AX6" i="1" s="1"/>
  <c r="AW1" i="1"/>
  <c r="AW6" i="1" s="1"/>
  <c r="AV1" i="1"/>
  <c r="AU1" i="1"/>
  <c r="AT1" i="1"/>
  <c r="AS1" i="1"/>
  <c r="AR1" i="1"/>
  <c r="AQ1" i="1"/>
  <c r="AP1" i="1"/>
  <c r="AO1" i="1"/>
  <c r="AN1" i="1"/>
  <c r="AM1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D15" i="1"/>
  <c r="C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C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E16" i="1" s="1"/>
  <c r="D13" i="1"/>
  <c r="C13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D17" i="1"/>
  <c r="C17" i="1"/>
  <c r="C1" i="1"/>
  <c r="AO16" i="1" l="1"/>
  <c r="BB12" i="1"/>
  <c r="AY16" i="1"/>
  <c r="AW12" i="1"/>
  <c r="AV16" i="1"/>
  <c r="AV6" i="1"/>
  <c r="AU16" i="1"/>
  <c r="AS16" i="1"/>
  <c r="AO12" i="1"/>
  <c r="AX16" i="1"/>
  <c r="AW16" i="1"/>
  <c r="AS12" i="1"/>
  <c r="AT16" i="1"/>
  <c r="C12" i="1"/>
  <c r="K12" i="1"/>
  <c r="AA12" i="1"/>
  <c r="AS6" i="1"/>
  <c r="AT12" i="1"/>
  <c r="AT6" i="1"/>
  <c r="AP6" i="1"/>
  <c r="AQ6" i="1"/>
  <c r="AM6" i="1"/>
  <c r="AP12" i="1"/>
  <c r="AO6" i="1"/>
  <c r="AN16" i="1"/>
  <c r="AM12" i="1"/>
  <c r="AE6" i="1"/>
  <c r="AN12" i="1"/>
  <c r="H6" i="1"/>
  <c r="P6" i="1"/>
  <c r="X6" i="1"/>
  <c r="D12" i="1"/>
  <c r="AB12" i="1"/>
  <c r="AJ12" i="1"/>
  <c r="AV12" i="1"/>
  <c r="Z6" i="1"/>
  <c r="F12" i="1"/>
  <c r="N12" i="1"/>
  <c r="AD12" i="1"/>
  <c r="M12" i="1"/>
  <c r="S6" i="1"/>
  <c r="AI6" i="1"/>
  <c r="G12" i="1"/>
  <c r="AU6" i="1"/>
  <c r="I12" i="1"/>
  <c r="Y12" i="1"/>
  <c r="AG12" i="1"/>
  <c r="AL6" i="1"/>
  <c r="J12" i="1"/>
  <c r="Z12" i="1"/>
  <c r="AH12" i="1"/>
  <c r="N6" i="1"/>
  <c r="L6" i="1"/>
  <c r="P12" i="1"/>
  <c r="AF12" i="1"/>
  <c r="D6" i="1"/>
  <c r="T6" i="1"/>
  <c r="AJ6" i="1"/>
  <c r="E6" i="1"/>
  <c r="M6" i="1"/>
  <c r="AP16" i="1"/>
  <c r="AK12" i="1"/>
  <c r="AK6" i="1"/>
  <c r="E12" i="1"/>
  <c r="J6" i="1"/>
  <c r="U6" i="1"/>
  <c r="AQ16" i="1"/>
  <c r="AM16" i="1"/>
  <c r="Y6" i="1"/>
  <c r="BA12" i="1"/>
  <c r="AN6" i="1"/>
  <c r="X12" i="1"/>
  <c r="BA16" i="1"/>
  <c r="AQ12" i="1"/>
  <c r="AC12" i="1"/>
  <c r="AL12" i="1"/>
  <c r="AZ16" i="1"/>
  <c r="BB16" i="1"/>
  <c r="Q12" i="1"/>
  <c r="AH6" i="1"/>
  <c r="U12" i="1"/>
  <c r="K6" i="1"/>
  <c r="AG6" i="1"/>
  <c r="AR6" i="1"/>
  <c r="AZ12" i="1"/>
  <c r="Q6" i="1"/>
  <c r="L12" i="1"/>
  <c r="W6" i="1"/>
  <c r="AU12" i="1"/>
  <c r="C16" i="1"/>
  <c r="AE12" i="1"/>
  <c r="T12" i="1"/>
  <c r="G6" i="1"/>
  <c r="H12" i="1"/>
  <c r="V12" i="1"/>
  <c r="H16" i="1"/>
  <c r="P16" i="1"/>
  <c r="AF16" i="1"/>
  <c r="I16" i="1"/>
  <c r="M16" i="1"/>
  <c r="AK16" i="1"/>
  <c r="D16" i="1"/>
  <c r="L16" i="1"/>
  <c r="AB16" i="1"/>
  <c r="AJ16" i="1"/>
  <c r="J16" i="1"/>
  <c r="AL16" i="1"/>
  <c r="N16" i="1"/>
  <c r="K16" i="1"/>
  <c r="F16" i="1"/>
  <c r="Z16" i="1"/>
  <c r="X16" i="1"/>
  <c r="G16" i="1"/>
  <c r="W12" i="1"/>
  <c r="AZ6" i="1"/>
  <c r="F6" i="1"/>
  <c r="AF6" i="1"/>
  <c r="AI12" i="1"/>
  <c r="AB6" i="1"/>
  <c r="I6" i="1"/>
  <c r="S12" i="1"/>
  <c r="AI16" i="1"/>
  <c r="AG16" i="1"/>
  <c r="AC16" i="1"/>
  <c r="T16" i="1"/>
  <c r="U16" i="1"/>
  <c r="C6" i="1"/>
  <c r="AH16" i="1"/>
  <c r="AE16" i="1"/>
  <c r="AA16" i="1"/>
  <c r="Y16" i="1"/>
  <c r="AD16" i="1"/>
  <c r="AC6" i="1"/>
  <c r="W16" i="1"/>
  <c r="R6" i="1"/>
  <c r="Q16" i="1"/>
  <c r="R12" i="1"/>
  <c r="V16" i="1"/>
  <c r="O6" i="1"/>
  <c r="S16" i="1"/>
  <c r="R16" i="1"/>
  <c r="AD6" i="1"/>
  <c r="AA6" i="1"/>
  <c r="V6" i="1"/>
  <c r="O12" i="1"/>
  <c r="O16" i="1"/>
</calcChain>
</file>

<file path=xl/sharedStrings.xml><?xml version="1.0" encoding="utf-8"?>
<sst xmlns="http://schemas.openxmlformats.org/spreadsheetml/2006/main" count="940" uniqueCount="531">
  <si>
    <t>Name</t>
  </si>
  <si>
    <t>POS</t>
  </si>
  <si>
    <t>2006 Salary</t>
  </si>
  <si>
    <t>2006 SB</t>
  </si>
  <si>
    <t>2006 RB</t>
  </si>
  <si>
    <t>2006 Cap</t>
  </si>
  <si>
    <t>2007 Salary</t>
  </si>
  <si>
    <t>2007 SB</t>
  </si>
  <si>
    <t>2007 RB</t>
  </si>
  <si>
    <t>2007 Cap</t>
  </si>
  <si>
    <t>2008 Salary</t>
  </si>
  <si>
    <t>2008 SB</t>
  </si>
  <si>
    <t>2008 RB</t>
  </si>
  <si>
    <t>2008 Cap</t>
  </si>
  <si>
    <t>2009 Salary</t>
  </si>
  <si>
    <t>2009 SB</t>
  </si>
  <si>
    <t>2009 RB</t>
  </si>
  <si>
    <t>2009 Cap</t>
  </si>
  <si>
    <t>2010 Salary</t>
  </si>
  <si>
    <t>2010 SB</t>
  </si>
  <si>
    <t>2010 RB</t>
  </si>
  <si>
    <t>2010 Cap</t>
  </si>
  <si>
    <t>2011 Salary</t>
  </si>
  <si>
    <t>2011 SB</t>
  </si>
  <si>
    <t>2011 RB</t>
  </si>
  <si>
    <t>2011 Cap</t>
  </si>
  <si>
    <t>ALL QB</t>
  </si>
  <si>
    <t>ALL WR</t>
  </si>
  <si>
    <t>ALL RB</t>
  </si>
  <si>
    <t>ALL TE</t>
  </si>
  <si>
    <t>ALL OL</t>
  </si>
  <si>
    <t>ALL OFFENSE</t>
  </si>
  <si>
    <t>ALL DT</t>
  </si>
  <si>
    <t>ALL DE</t>
  </si>
  <si>
    <t>ALL LB</t>
  </si>
  <si>
    <t>ALL CB</t>
  </si>
  <si>
    <t>ALL S</t>
  </si>
  <si>
    <t>ALL DEFENSE</t>
  </si>
  <si>
    <t>ALL TEAM</t>
  </si>
  <si>
    <t>ALL K</t>
  </si>
  <si>
    <t>ALL P</t>
  </si>
  <si>
    <t>ALL LS</t>
  </si>
  <si>
    <t>ALL SPECIAL TEAMS</t>
  </si>
  <si>
    <t>OL</t>
  </si>
  <si>
    <t>DT</t>
  </si>
  <si>
    <t>CB</t>
  </si>
  <si>
    <t>S</t>
  </si>
  <si>
    <t>WR</t>
  </si>
  <si>
    <t>DE</t>
  </si>
  <si>
    <t>TE</t>
  </si>
  <si>
    <t>LB</t>
  </si>
  <si>
    <t>RB</t>
  </si>
  <si>
    <t>QB</t>
  </si>
  <si>
    <t>P</t>
  </si>
  <si>
    <t>2012 Salary</t>
  </si>
  <si>
    <t>2012 SB</t>
  </si>
  <si>
    <t>2012 RB</t>
  </si>
  <si>
    <t>2012 Cap</t>
  </si>
  <si>
    <t>2013 Salary</t>
  </si>
  <si>
    <t>2013 SB</t>
  </si>
  <si>
    <t>2013 RB</t>
  </si>
  <si>
    <t>2013 Cap</t>
  </si>
  <si>
    <t>2014 Salary</t>
  </si>
  <si>
    <t>2014 SB</t>
  </si>
  <si>
    <t>2014 RB</t>
  </si>
  <si>
    <t>2014 Cap</t>
  </si>
  <si>
    <t>Sam, PK</t>
  </si>
  <si>
    <t>Alexander, Eric</t>
  </si>
  <si>
    <t>Banta-Cain, Tully</t>
  </si>
  <si>
    <t>Beisel, Monty</t>
  </si>
  <si>
    <t>Brady, Tom</t>
  </si>
  <si>
    <t>Branch, Deion</t>
  </si>
  <si>
    <t>Britt, Wesley</t>
  </si>
  <si>
    <t>Brown, Troy</t>
  </si>
  <si>
    <t>Brown, Chad</t>
  </si>
  <si>
    <t>Bruschi, Tedy</t>
  </si>
  <si>
    <t>Caldwell, Reche</t>
  </si>
  <si>
    <t>Cassel, Matt</t>
  </si>
  <si>
    <t>Charles, Earl</t>
  </si>
  <si>
    <t>Childress, Bam</t>
  </si>
  <si>
    <t>Claridge, Ryan</t>
  </si>
  <si>
    <t>Colvin, Rosevelt</t>
  </si>
  <si>
    <t>Davis, Don</t>
  </si>
  <si>
    <t>Dillon, Corey</t>
  </si>
  <si>
    <t>Evans, Heath</t>
  </si>
  <si>
    <t>Faulk, Kevin</t>
  </si>
  <si>
    <t>Gorin, Brandon</t>
  </si>
  <si>
    <t>Graham, Daniel</t>
  </si>
  <si>
    <t>Green, Jarvis</t>
  </si>
  <si>
    <t>Harrison, Rodney</t>
  </si>
  <si>
    <t>Hawkins, Artrell</t>
  </si>
  <si>
    <t>Hill, Marquise</t>
  </si>
  <si>
    <t>Hobbs, Ellis</t>
  </si>
  <si>
    <t>Hochstein, Russ</t>
  </si>
  <si>
    <t>Izzo, Larry</t>
  </si>
  <si>
    <t>Johnson, Bethel</t>
  </si>
  <si>
    <t>Kaczur, Nick</t>
  </si>
  <si>
    <t>Klecko, Dan</t>
  </si>
  <si>
    <t>Koppen, Dan</t>
  </si>
  <si>
    <t>Light, Matt</t>
  </si>
  <si>
    <t>Mankins, Logan</t>
  </si>
  <si>
    <t>McGrew, Michael</t>
  </si>
  <si>
    <t>Miller, Josh</t>
  </si>
  <si>
    <t>McGinest, Willie</t>
  </si>
  <si>
    <t>Bailey, Rodney</t>
  </si>
  <si>
    <t>Poole, Tyrone</t>
  </si>
  <si>
    <t>Dexter Reid</t>
  </si>
  <si>
    <t>Starks, Duane</t>
  </si>
  <si>
    <t>Stokes, Andy</t>
  </si>
  <si>
    <t>Neal, Steve</t>
  </si>
  <si>
    <t>Pass, Patrick</t>
  </si>
  <si>
    <t>Paxton, Lonie</t>
  </si>
  <si>
    <t>LS</t>
  </si>
  <si>
    <t>Samuel, Asante</t>
  </si>
  <si>
    <t>Sanders, James</t>
  </si>
  <si>
    <t>Scott, Chad</t>
  </si>
  <si>
    <t>Seymour, Richard</t>
  </si>
  <si>
    <t>Smith, Zuriel</t>
  </si>
  <si>
    <t>Spann, Antwain</t>
  </si>
  <si>
    <t>Thomas, Santonio</t>
  </si>
  <si>
    <t>Vrabel, Mike</t>
  </si>
  <si>
    <t>Warren, Ty</t>
  </si>
  <si>
    <t>Watson, Ben</t>
  </si>
  <si>
    <t>Wilfork, Vince</t>
  </si>
  <si>
    <t>Wilson, Eugene</t>
  </si>
  <si>
    <t>Wright, Mike</t>
  </si>
  <si>
    <t>K</t>
  </si>
  <si>
    <t>Jones, Tebucky</t>
  </si>
  <si>
    <t>Warfield, Eric</t>
  </si>
  <si>
    <t>Mitchell, Mel</t>
  </si>
  <si>
    <t>Sullivan, Johnathan</t>
  </si>
  <si>
    <t>Bonus money reported as a total sum, but possibly paid out in tiers</t>
  </si>
  <si>
    <t>Estimate based on total reported contract value</t>
  </si>
  <si>
    <t>Estimated tiered payment based on reported total sum of bonus money</t>
  </si>
  <si>
    <t>Figures reported as estimates</t>
  </si>
  <si>
    <t>Un-reported estimates/guesses/projections</t>
  </si>
  <si>
    <t>Figure as yet unknown</t>
  </si>
  <si>
    <t>Maroney, Laurence</t>
  </si>
  <si>
    <t>Jackson, Chad</t>
  </si>
  <si>
    <t>Thomas, Dave</t>
  </si>
  <si>
    <t>Mills, Garrett</t>
  </si>
  <si>
    <t>Gostkowski, Stephen</t>
  </si>
  <si>
    <t>O'Callaghan, Ryan</t>
  </si>
  <si>
    <t>Mincey, Jeremy</t>
  </si>
  <si>
    <t>Stevenson, Dan</t>
  </si>
  <si>
    <t>Smith, Le Kevin</t>
  </si>
  <si>
    <t>Andrews, Willie</t>
  </si>
  <si>
    <t>Gay, Randall</t>
  </si>
  <si>
    <t>Williams, Gemara</t>
  </si>
  <si>
    <t>Roach, Freddie</t>
  </si>
  <si>
    <t>Gardner, Barry</t>
  </si>
  <si>
    <t>Mays, Corey</t>
  </si>
  <si>
    <t>Seau, Junior</t>
  </si>
  <si>
    <t>Woods, Pierre</t>
  </si>
  <si>
    <t>Mruczkowski, Gene</t>
  </si>
  <si>
    <t>Yates, Billy</t>
  </si>
  <si>
    <t>O'Sullivan, JT</t>
  </si>
  <si>
    <t>Gabriel, Doug</t>
  </si>
  <si>
    <t>Kight, Kelvin</t>
  </si>
  <si>
    <t>Smith, Jonathan</t>
  </si>
  <si>
    <t xml:space="preserve"> Cap Credits/Charges</t>
  </si>
  <si>
    <t>Mickens, Ray</t>
  </si>
  <si>
    <t>Sauerbrun, Todd</t>
  </si>
  <si>
    <t>Walter, Ken</t>
  </si>
  <si>
    <t>Testaverde, Vinny</t>
  </si>
  <si>
    <t>Baker, Rashad</t>
  </si>
  <si>
    <t>Gaffney, Jabar</t>
  </si>
  <si>
    <t>Estimate based on reported cap value in given year</t>
  </si>
  <si>
    <t>Brady, Kyle</t>
  </si>
  <si>
    <t>Thomas, Adalius</t>
  </si>
  <si>
    <t>Morris, Sammy</t>
  </si>
  <si>
    <t>Stallworth, Donte'</t>
  </si>
  <si>
    <t>Welker, Wes</t>
  </si>
  <si>
    <t>Washington, Kelley</t>
  </si>
  <si>
    <t>Jackson, Eddie</t>
  </si>
  <si>
    <t>Moss, Randy</t>
  </si>
  <si>
    <t>Smith, Quinton</t>
  </si>
  <si>
    <t>Nordin, Jake</t>
  </si>
  <si>
    <t>Gutierrez, Matt</t>
  </si>
  <si>
    <t>Bissinger, Kyle</t>
  </si>
  <si>
    <t>Anam, Larry</t>
  </si>
  <si>
    <t>James, Tory</t>
  </si>
  <si>
    <t>Assumed bonus based on reduction of base salary</t>
  </si>
  <si>
    <t>Estimate based on total reported payout in a given year/span</t>
  </si>
  <si>
    <t>Estimate based on draft slotting</t>
  </si>
  <si>
    <t>Oldenburg, Clint</t>
  </si>
  <si>
    <t>Hairston, Justise</t>
  </si>
  <si>
    <t>Hilliard, Corey</t>
  </si>
  <si>
    <t>Elgin, Mike</t>
  </si>
  <si>
    <t>Rogers, Justin</t>
  </si>
  <si>
    <t>Lua, Oscar</t>
  </si>
  <si>
    <t>Meriweather, Brandon</t>
  </si>
  <si>
    <t>Brown, Kareem</t>
  </si>
  <si>
    <t>Richardson, Mike</t>
  </si>
  <si>
    <t>Connolly, Dan</t>
  </si>
  <si>
    <t>Hanson, Chris</t>
  </si>
  <si>
    <t>Eckel, Kyle</t>
  </si>
  <si>
    <t>Ventrone, Ray</t>
  </si>
  <si>
    <t>Rader, Jason</t>
  </si>
  <si>
    <t>Jones, CJ</t>
  </si>
  <si>
    <t>Herron, Dave</t>
  </si>
  <si>
    <t>Greene, David</t>
  </si>
  <si>
    <t>Rivers, Marcellus</t>
  </si>
  <si>
    <t>Mixon, Tim</t>
  </si>
  <si>
    <t>Moore, Rashad</t>
  </si>
  <si>
    <t>Spach, Stephen</t>
  </si>
  <si>
    <t>Ross, Pat</t>
  </si>
  <si>
    <t>Aiken, Sam</t>
  </si>
  <si>
    <t>Sanders, Lewis</t>
  </si>
  <si>
    <t>Williams, Tank</t>
  </si>
  <si>
    <t>Webster, Jason</t>
  </si>
  <si>
    <t>Bryant, Fernando</t>
  </si>
  <si>
    <t>West, Zach</t>
  </si>
  <si>
    <t>Ross, Oliver</t>
  </si>
  <si>
    <t>Mayo, Jerod</t>
  </si>
  <si>
    <t>Wheatley, Terrence</t>
  </si>
  <si>
    <t>Crable, Shawn</t>
  </si>
  <si>
    <t>O'Connell, Kevin</t>
  </si>
  <si>
    <t>Wilhite, Jonathan</t>
  </si>
  <si>
    <t>Slater, Matt</t>
  </si>
  <si>
    <t>Ruud, Bo</t>
  </si>
  <si>
    <t>LeVoir, Mark</t>
  </si>
  <si>
    <t>O'Neal, Deltha</t>
  </si>
  <si>
    <t>Dillard, Mark</t>
  </si>
  <si>
    <t>DeVree, Tyson</t>
  </si>
  <si>
    <t>Bender, Jacob</t>
  </si>
  <si>
    <t>Adams, Titus</t>
  </si>
  <si>
    <t>Redd, Vince</t>
  </si>
  <si>
    <t>Malone, Tom</t>
  </si>
  <si>
    <t>Price, Maurice</t>
  </si>
  <si>
    <t>Wendell, Ryan</t>
  </si>
  <si>
    <t>Smith, Kenny</t>
  </si>
  <si>
    <t>Guyton, Gary</t>
  </si>
  <si>
    <t>Stokes, Barry</t>
  </si>
  <si>
    <t>Green-Ellis, BenJarvus</t>
  </si>
  <si>
    <t>Robertson, Darrell</t>
  </si>
  <si>
    <t>Craig, Angelo</t>
  </si>
  <si>
    <t>Jordan, LaMont</t>
  </si>
  <si>
    <t>Baker, Chris</t>
  </si>
  <si>
    <t>Taylor, Fred</t>
  </si>
  <si>
    <t>Springs, Shawn</t>
  </si>
  <si>
    <t>Estimate based on 25% Rule/30% Rule</t>
  </si>
  <si>
    <t>Galloway, Joey</t>
  </si>
  <si>
    <t>McGowan, Brandon</t>
  </si>
  <si>
    <t>Lenon, Paris</t>
  </si>
  <si>
    <t>Burgess, Derrick</t>
  </si>
  <si>
    <t>Chung, Patrick</t>
  </si>
  <si>
    <t>Brace, Ron</t>
  </si>
  <si>
    <t>Butler, Darius</t>
  </si>
  <si>
    <t>Vollmer, Sebastian</t>
  </si>
  <si>
    <t>Tate, Brandon</t>
  </si>
  <si>
    <t>McKenzie, Tyrone</t>
  </si>
  <si>
    <t>Ohrnberger, Rich</t>
  </si>
  <si>
    <t>Bussey, George</t>
  </si>
  <si>
    <t>Ingram, Jake</t>
  </si>
  <si>
    <t>Pryor, Myron</t>
  </si>
  <si>
    <t>Edelman, Julian</t>
  </si>
  <si>
    <t>Richard, Darryl</t>
  </si>
  <si>
    <t>Simmons, Kendall</t>
  </si>
  <si>
    <t>Bodden, Leigh</t>
  </si>
  <si>
    <t>Arrington, Kyle</t>
  </si>
  <si>
    <t>Ninkovich, Rob</t>
  </si>
  <si>
    <t>Grady, Adrian</t>
  </si>
  <si>
    <t>Burgess, Prescott</t>
  </si>
  <si>
    <t>Brown, Patrick</t>
  </si>
  <si>
    <t>Hoyer, Brian</t>
  </si>
  <si>
    <t>Taylor, Chris</t>
  </si>
  <si>
    <t>Lockett, Bret</t>
  </si>
  <si>
    <t>Agnone, Robert</t>
  </si>
  <si>
    <t>Matthews, Michael</t>
  </si>
  <si>
    <t>Barnes, Tyree</t>
  </si>
  <si>
    <t>Kettani, Eric</t>
  </si>
  <si>
    <t>White, Shun</t>
  </si>
  <si>
    <t>Stanback, Isaiah</t>
  </si>
  <si>
    <t>Nunn, Terrence</t>
  </si>
  <si>
    <t>Willingham, DeAngelo</t>
  </si>
  <si>
    <t>Sands, Terdell</t>
  </si>
  <si>
    <t>Davis, Bruce</t>
  </si>
  <si>
    <t>Myers, Rob</t>
  </si>
  <si>
    <t>Williams, Thomas</t>
  </si>
  <si>
    <t>Jenkins, Darnell</t>
  </si>
  <si>
    <t>Rowe, Jeff</t>
  </si>
  <si>
    <t>Bubin, Sean</t>
  </si>
  <si>
    <t>2015 Salary</t>
  </si>
  <si>
    <t>2015 SB</t>
  </si>
  <si>
    <t>2015 RB</t>
  </si>
  <si>
    <t>2015 Cap</t>
  </si>
  <si>
    <t>2016 Salary</t>
  </si>
  <si>
    <t>2016 SB</t>
  </si>
  <si>
    <t>2017 RB</t>
  </si>
  <si>
    <t>2016 Cap</t>
  </si>
  <si>
    <t>2016 RB</t>
  </si>
  <si>
    <t>2017 Salary</t>
  </si>
  <si>
    <t>2017 SB</t>
  </si>
  <si>
    <t>2017 Cap</t>
  </si>
  <si>
    <t>2018 Salary</t>
  </si>
  <si>
    <t>2018 SB</t>
  </si>
  <si>
    <t>2018 RB</t>
  </si>
  <si>
    <t>2018 Cap</t>
  </si>
  <si>
    <t>Murrell, Marques</t>
  </si>
  <si>
    <t>Patten, David</t>
  </si>
  <si>
    <t>Crumpler, Alge</t>
  </si>
  <si>
    <t>McCourty, Devin</t>
  </si>
  <si>
    <t>Gronkowski, Rob</t>
  </si>
  <si>
    <t>Cunningham, Jermaine</t>
  </si>
  <si>
    <t>Spikes, Brandon</t>
  </si>
  <si>
    <t xml:space="preserve">Price, Taylor </t>
  </si>
  <si>
    <t>Hernandez, Aaron</t>
  </si>
  <si>
    <t>Mesko, Zoltan</t>
  </si>
  <si>
    <t>Larsen, Ted</t>
  </si>
  <si>
    <t>Welch, Thomas</t>
  </si>
  <si>
    <t>Deaderick, Brandon</t>
  </si>
  <si>
    <t>Weston, Kade</t>
  </si>
  <si>
    <t>Robinson, Zac</t>
  </si>
  <si>
    <t>Ojinnaka, Quinn</t>
  </si>
  <si>
    <t>Carter, Tony</t>
  </si>
  <si>
    <t>Warren, Gerard</t>
  </si>
  <si>
    <t>Love, Kyle</t>
  </si>
  <si>
    <t>Fletcher, Dane</t>
  </si>
  <si>
    <t>Johnson, Terrence</t>
  </si>
  <si>
    <t>White, Tracy</t>
  </si>
  <si>
    <t>Austin, Thomas</t>
  </si>
  <si>
    <t>Maneri, Steve</t>
  </si>
  <si>
    <t>Clayton, Thomas</t>
  </si>
  <si>
    <t>Woodhead, Danny</t>
  </si>
  <si>
    <t>Barrett, Josh</t>
  </si>
  <si>
    <t>Brown, Sergio</t>
  </si>
  <si>
    <t>Page, Jarrad</t>
  </si>
  <si>
    <t>Butler, Carson</t>
  </si>
  <si>
    <t>James, Javarris</t>
  </si>
  <si>
    <t>Miller, Prince</t>
  </si>
  <si>
    <t>Holt, Torry</t>
  </si>
  <si>
    <t>Farnham, Buddy</t>
  </si>
  <si>
    <t>Paschall, Pat</t>
  </si>
  <si>
    <t>Lewis, Damione</t>
  </si>
  <si>
    <t>Washington, Lorenzo</t>
  </si>
  <si>
    <t>Crompton, Jonathan</t>
  </si>
  <si>
    <t>Katula, Matt</t>
  </si>
  <si>
    <t>Graham, Shayne</t>
  </si>
  <si>
    <t>Turner, Thad</t>
  </si>
  <si>
    <t>Moore, Eric</t>
  </si>
  <si>
    <t>Jackson, Chevis</t>
  </si>
  <si>
    <t>Leonard, Louis</t>
  </si>
  <si>
    <t>Cohen, Landon</t>
  </si>
  <si>
    <t>Stroud, Marcus</t>
  </si>
  <si>
    <t>Ayodele, Remi</t>
  </si>
  <si>
    <t>Flynn, Mike</t>
  </si>
  <si>
    <t>Ellis, Shaun</t>
  </si>
  <si>
    <t>Waters, Brian</t>
  </si>
  <si>
    <t>Hodges, Reggie</t>
  </si>
  <si>
    <t>Carter, Andre</t>
  </si>
  <si>
    <t>Johnson, Chad</t>
  </si>
  <si>
    <t>Haynesworth, Albert</t>
  </si>
  <si>
    <t>Anderson, Mark</t>
  </si>
  <si>
    <t>Berry, Mike</t>
  </si>
  <si>
    <t>Solder, Nate</t>
  </si>
  <si>
    <t>Dowling, Ras-I</t>
  </si>
  <si>
    <t>Vereen, Shane</t>
  </si>
  <si>
    <t>Ridley, Stevan</t>
  </si>
  <si>
    <t>Mallett, Ryan</t>
  </si>
  <si>
    <t>Cannon, Marcus</t>
  </si>
  <si>
    <t>Smith, Lee</t>
  </si>
  <si>
    <t>Carter, Markell</t>
  </si>
  <si>
    <t>Williams, Malcolm</t>
  </si>
  <si>
    <t>Coulson, Ryan</t>
  </si>
  <si>
    <t>Cox, Christian</t>
  </si>
  <si>
    <t>Hix, Kyle</t>
  </si>
  <si>
    <t>Johnson, Al</t>
  </si>
  <si>
    <t>Lavarias, Aaron</t>
  </si>
  <si>
    <t>Nurse, Clay</t>
  </si>
  <si>
    <t>Ross, Jeremy</t>
  </si>
  <si>
    <t>Silvestro, Alex</t>
  </si>
  <si>
    <t>Tarpinian, Jeff</t>
  </si>
  <si>
    <t>Ventrone, Ross</t>
  </si>
  <si>
    <t>Woods, Corey</t>
  </si>
  <si>
    <t>Yeatman, Will</t>
  </si>
  <si>
    <t>Edds, AJ</t>
  </si>
  <si>
    <t>Aiken, Danny</t>
  </si>
  <si>
    <t>Molden, Antwaun</t>
  </si>
  <si>
    <t>Kopa, Matt</t>
  </si>
  <si>
    <t>McDonald, Nick</t>
  </si>
  <si>
    <t>Taylor, Kerry</t>
  </si>
  <si>
    <t>Gronkowski, Dan</t>
  </si>
  <si>
    <t>Thomas, Donald</t>
  </si>
  <si>
    <t>Adams, Phillip</t>
  </si>
  <si>
    <t>Victorian, Josh</t>
  </si>
  <si>
    <t>Moore, Sterling</t>
  </si>
  <si>
    <t>Harrison, Marcus</t>
  </si>
  <si>
    <t>Underwood, Tiquan</t>
  </si>
  <si>
    <t>Koutouvides, Niko</t>
  </si>
  <si>
    <t>Rivera, Mike</t>
  </si>
  <si>
    <t>Jones, Nate</t>
  </si>
  <si>
    <t>Dickerson, Dorin</t>
  </si>
  <si>
    <t>McKinley, Cedric</t>
  </si>
  <si>
    <t>Fuller, Vincent</t>
  </si>
  <si>
    <t>Polite, Lousaka</t>
  </si>
  <si>
    <t>Figure includes dummy LTBE for cap carryover or structural purposes</t>
  </si>
  <si>
    <t>Ihedigbo, James</t>
  </si>
  <si>
    <t>Gregory, Steve</t>
  </si>
  <si>
    <t>Gonzalez, Anthony</t>
  </si>
  <si>
    <t>Lloyd, Brandon</t>
  </si>
  <si>
    <t>Fanene, Jonathan</t>
  </si>
  <si>
    <t>Fells, Daniel</t>
  </si>
  <si>
    <t>Gallery, Robert</t>
  </si>
  <si>
    <t>Addai, Joseph</t>
  </si>
  <si>
    <t>Warren, Jeremiah</t>
  </si>
  <si>
    <t>Bolden, Brandon</t>
  </si>
  <si>
    <t>Zusevics, Markus</t>
  </si>
  <si>
    <t>Francis, Justin</t>
  </si>
  <si>
    <t>Herman, Brad</t>
  </si>
  <si>
    <t>Roark, Matt</t>
  </si>
  <si>
    <t>Forston, Marcus</t>
  </si>
  <si>
    <t>Shiancoe, Visanthe</t>
  </si>
  <si>
    <t>2019 Salary</t>
  </si>
  <si>
    <t>2019 SB</t>
  </si>
  <si>
    <t>2019 RB</t>
  </si>
  <si>
    <t>2019 Cap</t>
  </si>
  <si>
    <t>2020 Salary</t>
  </si>
  <si>
    <t>2020 SB</t>
  </si>
  <si>
    <t>2020 RB</t>
  </si>
  <si>
    <t>2020 Cap</t>
  </si>
  <si>
    <t>Larsen, Spencer</t>
  </si>
  <si>
    <t>Fiamatta, Tony</t>
  </si>
  <si>
    <t>Demps, Jeff</t>
  </si>
  <si>
    <t>Hodel, Nathan</t>
  </si>
  <si>
    <t>Jones, Chandler</t>
  </si>
  <si>
    <t>Hightower, Dont'a</t>
  </si>
  <si>
    <t>Wilson, Tavon</t>
  </si>
  <si>
    <t>Bequette, Jake</t>
  </si>
  <si>
    <t>Ebner, Nate</t>
  </si>
  <si>
    <t>Dennard, Alfonzo</t>
  </si>
  <si>
    <t>Ebert, Jeremy</t>
  </si>
  <si>
    <t>Amendola, Danny</t>
  </si>
  <si>
    <t>Washington, Leon</t>
  </si>
  <si>
    <t>Jones, Donald</t>
  </si>
  <si>
    <t>Svitek, Will</t>
  </si>
  <si>
    <t>Wilson, Adrian</t>
  </si>
  <si>
    <t>Talib, Aqib</t>
  </si>
  <si>
    <t>Salas, Greg</t>
  </si>
  <si>
    <t>Kelly, Tommy</t>
  </si>
  <si>
    <t>Blount, LeGarrette</t>
  </si>
  <si>
    <t>Moe, TJ</t>
  </si>
  <si>
    <t>Sudfield, Zach</t>
  </si>
  <si>
    <t>Fisher, Elvis</t>
  </si>
  <si>
    <t>Kline, Josh</t>
  </si>
  <si>
    <t>Bartholomew, Ben</t>
  </si>
  <si>
    <t>Davis, Kanorris</t>
  </si>
  <si>
    <t>Grissom, Cory</t>
  </si>
  <si>
    <t>McDonald, Chris</t>
  </si>
  <si>
    <t>Stankiewitch, Matt</t>
  </si>
  <si>
    <t>Thompkins, Kenbrell</t>
  </si>
  <si>
    <t>Allen, Ryan</t>
  </si>
  <si>
    <t>Jones, Brandon</t>
  </si>
  <si>
    <t>Ford, Brandon</t>
  </si>
  <si>
    <t>Morris, Stephon</t>
  </si>
  <si>
    <t>Zupanic, Mike</t>
  </si>
  <si>
    <t>Cherrington, Dewayne</t>
  </si>
  <si>
    <t>Hines, Quentin</t>
  </si>
  <si>
    <t>Vellano, Joe</t>
  </si>
  <si>
    <t>Hawkins, Lavelle</t>
  </si>
  <si>
    <t>Green, Tyronne</t>
  </si>
  <si>
    <t>Tebow, Tim</t>
  </si>
  <si>
    <t>Cole, Marquice</t>
  </si>
  <si>
    <t>Collins, Jamie</t>
  </si>
  <si>
    <t>Dobson, Aaron</t>
  </si>
  <si>
    <t>Ryan, Logan</t>
  </si>
  <si>
    <t>Harmon, Duron</t>
  </si>
  <si>
    <t>Boyce, Josh</t>
  </si>
  <si>
    <t>Buchanan, Michael</t>
  </si>
  <si>
    <t>Beauharnais, Steve</t>
  </si>
  <si>
    <t>Sopoaga, Isaac</t>
  </si>
  <si>
    <t>Revis, Darrelle</t>
  </si>
  <si>
    <t>McClain, Terrell</t>
  </si>
  <si>
    <t>Worthy, Jerel</t>
  </si>
  <si>
    <t>Gordon, Cameron</t>
  </si>
  <si>
    <t>Watson, Asa</t>
  </si>
  <si>
    <t>Jones, Justin</t>
  </si>
  <si>
    <t>Finch, Roy</t>
  </si>
  <si>
    <t>Gary, Shamiel</t>
  </si>
  <si>
    <t>Hawkins, Travis</t>
  </si>
  <si>
    <t>Skinner, Deontae</t>
  </si>
  <si>
    <t>Beck, Tyler</t>
  </si>
  <si>
    <t>Wright, Tim</t>
  </si>
  <si>
    <t>Smith, Will</t>
  </si>
  <si>
    <t>Tyms, Brian</t>
  </si>
  <si>
    <t>Browner, Brandon</t>
  </si>
  <si>
    <t>Jones, Chris</t>
  </si>
  <si>
    <t>Casillas, Jonathan</t>
  </si>
  <si>
    <t>Easley, Dominique</t>
  </si>
  <si>
    <t>Garoppolo, Jimmy</t>
  </si>
  <si>
    <t>C</t>
  </si>
  <si>
    <t>Stork, Bryan</t>
  </si>
  <si>
    <t>White, James</t>
  </si>
  <si>
    <t>OT</t>
  </si>
  <si>
    <t>Fleming, Cameron</t>
  </si>
  <si>
    <t>Halapio, Jon</t>
  </si>
  <si>
    <t>Moore, Zach</t>
  </si>
  <si>
    <t>Thomas, Jemea</t>
  </si>
  <si>
    <t>Gallon, Jeremy</t>
  </si>
  <si>
    <t>LaFell, Brandon</t>
  </si>
  <si>
    <t>Hoomanawanui, Mike</t>
  </si>
  <si>
    <t>Scott, Trevor</t>
  </si>
  <si>
    <t>Ballard, Jake</t>
  </si>
  <si>
    <t>Barker, Chris</t>
  </si>
  <si>
    <t>Butler, Malcolm</t>
  </si>
  <si>
    <t>Devey, Jordan</t>
  </si>
  <si>
    <t>Fleming, Darius</t>
  </si>
  <si>
    <t>Gaffney, Tyler</t>
  </si>
  <si>
    <t>Gilbert, Garrett</t>
  </si>
  <si>
    <t>Gray, Jonas</t>
  </si>
  <si>
    <t>Green, Justin</t>
  </si>
  <si>
    <t>Hauptmann, Caylin</t>
  </si>
  <si>
    <t>Houston, Stephon</t>
  </si>
  <si>
    <t>Johnson, Antonio</t>
  </si>
  <si>
    <t>Krause, Jonathan</t>
  </si>
  <si>
    <t>Lewis, Dion</t>
  </si>
  <si>
    <t>Martin, Eric</t>
  </si>
  <si>
    <t>Swanson, Dax</t>
  </si>
  <si>
    <t>Harrison, Mark</t>
  </si>
  <si>
    <t>White, Chris</t>
  </si>
  <si>
    <t>Sheard, Jabaal</t>
  </si>
  <si>
    <t>Chandler, Scott</t>
  </si>
  <si>
    <t>McClain, Robert</t>
  </si>
  <si>
    <t>Cadet, Travaris</t>
  </si>
  <si>
    <t>Gibson, Brandon</t>
  </si>
  <si>
    <t>Dorsey, Kevin</t>
  </si>
  <si>
    <t>Chekwa, Chimdi</t>
  </si>
  <si>
    <t>Freeny, Jonathan</t>
  </si>
  <si>
    <t>Branch, Alan</t>
  </si>
  <si>
    <t>Fletcher,Bradley</t>
  </si>
  <si>
    <t>Armstead, Armond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</si>
</sst>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164" fontId="0" fillId="2" borderId="2" xfId="0" applyNumberFormat="1" applyFill="1" applyBorder="1" applyAlignment="1"/>
    <xf numFmtId="164" fontId="0" fillId="2" borderId="2" xfId="0" applyNumberFormat="1" applyFill="1" applyBorder="1"/>
    <xf numFmtId="164" fontId="0" fillId="2" borderId="3" xfId="0" applyNumberFormat="1" applyFill="1" applyBorder="1" applyAlignment="1"/>
    <xf numFmtId="164" fontId="0" fillId="2" borderId="4" xfId="0" applyNumberFormat="1" applyFill="1" applyBorder="1" applyAlignment="1"/>
    <xf numFmtId="164" fontId="0" fillId="2" borderId="5" xfId="0" applyNumberFormat="1" applyFill="1" applyBorder="1" applyAlignment="1"/>
    <xf numFmtId="164" fontId="0" fillId="2" borderId="4" xfId="0" applyNumberFormat="1" applyFill="1" applyBorder="1"/>
    <xf numFmtId="0" fontId="0" fillId="0" borderId="1" xfId="0" applyFill="1" applyBorder="1" applyAlignment="1"/>
    <xf numFmtId="164" fontId="0" fillId="0" borderId="1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 applyAlignment="1"/>
    <xf numFmtId="0" fontId="0" fillId="0" borderId="6" xfId="0" applyFill="1" applyBorder="1" applyAlignment="1"/>
    <xf numFmtId="164" fontId="0" fillId="2" borderId="7" xfId="0" applyNumberFormat="1" applyFill="1" applyBorder="1" applyAlignment="1"/>
    <xf numFmtId="164" fontId="0" fillId="2" borderId="8" xfId="0" applyNumberFormat="1" applyFill="1" applyBorder="1" applyAlignment="1"/>
    <xf numFmtId="164" fontId="0" fillId="0" borderId="6" xfId="0" applyNumberFormat="1" applyFill="1" applyBorder="1" applyAlignment="1"/>
    <xf numFmtId="0" fontId="0" fillId="0" borderId="9" xfId="0" applyFill="1" applyBorder="1" applyAlignment="1"/>
    <xf numFmtId="164" fontId="0" fillId="0" borderId="9" xfId="0" applyNumberFormat="1" applyFill="1" applyBorder="1" applyAlignment="1"/>
    <xf numFmtId="0" fontId="2" fillId="3" borderId="9" xfId="0" applyFont="1" applyFill="1" applyBorder="1" applyAlignment="1">
      <alignment horizontal="left"/>
    </xf>
    <xf numFmtId="164" fontId="0" fillId="4" borderId="1" xfId="0" applyNumberFormat="1" applyFill="1" applyBorder="1" applyAlignment="1"/>
    <xf numFmtId="164" fontId="2" fillId="5" borderId="1" xfId="0" applyNumberFormat="1" applyFont="1" applyFill="1" applyBorder="1" applyAlignment="1"/>
    <xf numFmtId="164" fontId="0" fillId="6" borderId="1" xfId="0" applyNumberFormat="1" applyFill="1" applyBorder="1"/>
    <xf numFmtId="164" fontId="0" fillId="7" borderId="1" xfId="0" applyNumberFormat="1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0" fontId="0" fillId="10" borderId="1" xfId="0" applyFill="1" applyBorder="1"/>
    <xf numFmtId="0" fontId="0" fillId="4" borderId="1" xfId="0" applyFill="1" applyBorder="1"/>
    <xf numFmtId="0" fontId="0" fillId="0" borderId="10" xfId="0" applyFill="1" applyBorder="1"/>
    <xf numFmtId="164" fontId="0" fillId="2" borderId="11" xfId="0" applyNumberFormat="1" applyFill="1" applyBorder="1"/>
    <xf numFmtId="164" fontId="0" fillId="0" borderId="1" xfId="0" applyNumberFormat="1" applyBorder="1"/>
    <xf numFmtId="0" fontId="0" fillId="0" borderId="10" xfId="0" applyFill="1" applyBorder="1" applyAlignment="1"/>
    <xf numFmtId="0" fontId="0" fillId="11" borderId="0" xfId="0" applyFill="1"/>
    <xf numFmtId="0" fontId="0" fillId="12" borderId="0" xfId="0" applyFill="1"/>
    <xf numFmtId="164" fontId="0" fillId="12" borderId="4" xfId="0" applyNumberFormat="1" applyFill="1" applyBorder="1"/>
    <xf numFmtId="0" fontId="0" fillId="13" borderId="0" xfId="0" applyFill="1"/>
    <xf numFmtId="0" fontId="0" fillId="14" borderId="0" xfId="0" applyFill="1"/>
    <xf numFmtId="164" fontId="0" fillId="15" borderId="1" xfId="0" applyNumberFormat="1" applyFill="1" applyBorder="1"/>
    <xf numFmtId="164" fontId="0" fillId="16" borderId="1" xfId="0" applyNumberFormat="1" applyFill="1" applyBorder="1"/>
    <xf numFmtId="0" fontId="0" fillId="0" borderId="1" xfId="0" applyBorder="1"/>
    <xf numFmtId="164" fontId="3" fillId="0" borderId="1" xfId="0" applyNumberFormat="1" applyFont="1" applyFill="1" applyBorder="1"/>
    <xf numFmtId="164" fontId="0" fillId="12" borderId="1" xfId="0" applyNumberFormat="1" applyFill="1" applyBorder="1"/>
    <xf numFmtId="164" fontId="0" fillId="0" borderId="10" xfId="0" applyNumberFormat="1" applyFill="1" applyBorder="1"/>
    <xf numFmtId="164" fontId="0" fillId="2" borderId="11" xfId="0" applyNumberFormat="1" applyFill="1" applyBorder="1" applyAlignment="1"/>
    <xf numFmtId="164" fontId="0" fillId="17" borderId="4" xfId="0" applyNumberFormat="1" applyFill="1" applyBorder="1"/>
    <xf numFmtId="0" fontId="3" fillId="0" borderId="1" xfId="0" applyFont="1" applyFill="1" applyBorder="1" applyAlignment="1"/>
    <xf numFmtId="0" fontId="3" fillId="0" borderId="1" xfId="0" applyFont="1" applyFill="1" applyBorder="1"/>
    <xf numFmtId="0" fontId="3" fillId="0" borderId="0" xfId="0" applyFont="1"/>
    <xf numFmtId="0" fontId="0" fillId="0" borderId="0" xfId="0" applyFill="1" applyBorder="1"/>
    <xf numFmtId="0" fontId="3" fillId="0" borderId="1" xfId="0" applyFont="1" applyBorder="1"/>
    <xf numFmtId="0" fontId="0" fillId="0" borderId="10" xfId="0" applyBorder="1"/>
    <xf numFmtId="0" fontId="0" fillId="0" borderId="0" xfId="0" applyBorder="1"/>
    <xf numFmtId="0" fontId="0" fillId="0" borderId="0" xfId="0" applyFill="1" applyBorder="1" applyAlignment="1"/>
    <xf numFmtId="0" fontId="3" fillId="0" borderId="10" xfId="0" applyFont="1" applyFill="1" applyBorder="1"/>
    <xf numFmtId="164" fontId="0" fillId="0" borderId="9" xfId="0" applyNumberFormat="1" applyFill="1" applyBorder="1"/>
    <xf numFmtId="0" fontId="0" fillId="0" borderId="1" xfId="0" applyFont="1" applyFill="1" applyBorder="1" applyAlignment="1"/>
    <xf numFmtId="0" fontId="3" fillId="0" borderId="0" xfId="0" applyFont="1" applyFill="1" applyBorder="1"/>
    <xf numFmtId="164" fontId="0" fillId="18" borderId="1" xfId="0" applyNumberFormat="1" applyFill="1" applyBorder="1"/>
    <xf numFmtId="164" fontId="0" fillId="19" borderId="1" xfId="0" applyNumberFormat="1" applyFill="1" applyBorder="1"/>
    <xf numFmtId="164" fontId="3" fillId="2" borderId="2" xfId="0" applyNumberFormat="1" applyFont="1" applyFill="1" applyBorder="1" applyAlignment="1"/>
    <xf numFmtId="0" fontId="0" fillId="0" borderId="1" xfId="0" applyFont="1" applyFill="1" applyBorder="1"/>
    <xf numFmtId="0" fontId="0" fillId="0" borderId="10" xfId="0" applyFont="1" applyFill="1" applyBorder="1"/>
    <xf numFmtId="0" fontId="0" fillId="0" borderId="0" xfId="0" applyFont="1" applyFill="1" applyBorder="1"/>
    <xf numFmtId="164" fontId="0" fillId="0" borderId="9" xfId="0" applyNumberFormat="1" applyBorder="1"/>
    <xf numFmtId="164" fontId="0" fillId="0" borderId="0" xfId="0" applyNumberFormat="1" applyFill="1" applyBorder="1"/>
    <xf numFmtId="0" fontId="0" fillId="0" borderId="12" xfId="0" applyBorder="1"/>
    <xf numFmtId="164" fontId="3" fillId="0" borderId="10" xfId="0" applyNumberFormat="1" applyFont="1" applyFill="1" applyBorder="1"/>
    <xf numFmtId="164" fontId="0" fillId="18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CC99"/>
      <color rgb="FFFFFFCC"/>
      <color rgb="FFCCFFFF"/>
      <color rgb="FFFF99CC"/>
      <color rgb="FFFF808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43"/>
  <sheetViews>
    <sheetView tabSelected="1" workbookViewId="0">
      <pane xSplit="2" ySplit="18" topLeftCell="S19" activePane="bottomRight" state="frozen"/>
      <selection pane="topRight" activeCell="C1" sqref="C1"/>
      <selection pane="bottomLeft" activeCell="A2" sqref="A2"/>
      <selection pane="bottomRight" activeCell="A17" sqref="A17"/>
    </sheetView>
  </sheetViews>
  <sheetFormatPr defaultRowHeight="12.75" x14ac:dyDescent="0.2"/>
  <cols>
    <col min="1" max="1" width="5" style="7" bestFit="1" customWidth="1"/>
    <col min="2" max="2" width="22" style="7" bestFit="1" customWidth="1"/>
    <col min="3" max="3" width="11.42578125" style="6" bestFit="1" customWidth="1"/>
    <col min="4" max="5" width="8.140625" style="2" bestFit="1" customWidth="1"/>
    <col min="6" max="6" width="9.140625" style="2" bestFit="1"/>
    <col min="7" max="7" width="11.42578125" style="8" bestFit="1" customWidth="1"/>
    <col min="8" max="9" width="8.140625" style="8" bestFit="1" customWidth="1"/>
    <col min="10" max="10" width="9.140625" style="8" bestFit="1"/>
    <col min="11" max="11" width="11.42578125" style="6" bestFit="1" customWidth="1"/>
    <col min="12" max="13" width="8.140625" style="2" bestFit="1" customWidth="1"/>
    <col min="14" max="14" width="9.140625" style="2" bestFit="1"/>
    <col min="15" max="15" width="11.42578125" style="8" bestFit="1" customWidth="1"/>
    <col min="16" max="17" width="8.140625" style="8" bestFit="1" customWidth="1"/>
    <col min="18" max="18" width="9.140625" style="8" bestFit="1"/>
    <col min="19" max="19" width="11.42578125" style="6" bestFit="1" customWidth="1"/>
    <col min="20" max="21" width="8.140625" style="2" bestFit="1" customWidth="1"/>
    <col min="22" max="22" width="9.140625" style="2"/>
    <col min="23" max="23" width="11.42578125" style="8" bestFit="1" customWidth="1"/>
    <col min="24" max="25" width="8.140625" style="8" bestFit="1" customWidth="1"/>
    <col min="26" max="26" width="9.140625" style="8"/>
    <col min="27" max="27" width="11.42578125" style="1" bestFit="1" customWidth="1"/>
    <col min="28" max="29" width="8.140625" style="1" bestFit="1" customWidth="1"/>
    <col min="30" max="30" width="9.140625" style="1"/>
    <col min="31" max="31" width="11.42578125" style="16" bestFit="1" customWidth="1"/>
    <col min="32" max="33" width="8.140625" style="16" bestFit="1" customWidth="1"/>
    <col min="34" max="34" width="9.140625" style="16"/>
    <col min="35" max="35" width="11.42578125" style="1" bestFit="1" customWidth="1"/>
    <col min="36" max="37" width="8.140625" style="1" bestFit="1" customWidth="1"/>
    <col min="38" max="38" width="9.140625" style="1"/>
    <col min="39" max="39" width="11.42578125" style="10" bestFit="1" customWidth="1"/>
    <col min="40" max="41" width="8.140625" style="10" bestFit="1" customWidth="1"/>
    <col min="42" max="42" width="9.140625" style="10"/>
    <col min="43" max="43" width="11.42578125" style="1" bestFit="1" customWidth="1"/>
    <col min="44" max="45" width="8.140625" style="1" bestFit="1" customWidth="1"/>
    <col min="46" max="46" width="9.140625" style="1"/>
    <col min="47" max="47" width="11.42578125" style="10" bestFit="1" customWidth="1"/>
    <col min="48" max="49" width="8.140625" style="10" bestFit="1" customWidth="1"/>
    <col min="50" max="50" width="9.140625" style="10"/>
    <col min="51" max="51" width="11.42578125" style="1" bestFit="1" customWidth="1"/>
    <col min="52" max="53" width="8.140625" style="1" bestFit="1" customWidth="1"/>
    <col min="54" max="54" width="9.140625" style="1"/>
    <col min="55" max="55" width="11.42578125" style="10" bestFit="1" customWidth="1"/>
    <col min="56" max="57" width="8.140625" style="10" bestFit="1" customWidth="1"/>
    <col min="58" max="58" width="9.140625" style="10"/>
    <col min="59" max="59" width="11.42578125" style="1" bestFit="1" customWidth="1"/>
    <col min="60" max="61" width="8.140625" style="1" bestFit="1" customWidth="1"/>
    <col min="62" max="62" width="9.140625" style="1"/>
  </cols>
  <sheetData>
    <row r="1" spans="1:62" x14ac:dyDescent="0.2">
      <c r="B1" s="7" t="s">
        <v>26</v>
      </c>
      <c r="C1" s="4">
        <f>SUMIF(A19:A311,"QB",C19:C544)</f>
        <v>4.3687999999999994</v>
      </c>
      <c r="D1" s="1">
        <f>SUMIF(A19:A544,"QB",D19:D544)</f>
        <v>12</v>
      </c>
      <c r="E1" s="1">
        <f>SUMIF(A19:A544,"QB",E19:E544)</f>
        <v>0</v>
      </c>
      <c r="F1" s="1">
        <f>SUMIF(A19:A544,"QB",F19:F544)</f>
        <v>14.381050000000002</v>
      </c>
      <c r="G1" s="10">
        <f>SUMIF(A19:A544,"QB",G19:G544)</f>
        <v>1.4823</v>
      </c>
      <c r="H1" s="10">
        <f>SUMIF(A19:A544,"QB",H19:H544)</f>
        <v>5.29</v>
      </c>
      <c r="I1" s="10">
        <f>SUMIF(A19:A544,"QB",I19:I544)</f>
        <v>0</v>
      </c>
      <c r="J1" s="10">
        <f>SUMIF(A19:A544,"QB",J19:J544)</f>
        <v>8.1207999999999991</v>
      </c>
      <c r="K1" s="4">
        <f>SUMIF(A19:A544,"QB",K19:K544)</f>
        <v>6.1632349999999994</v>
      </c>
      <c r="L1" s="1">
        <f>SUMIF(A19:A544,"QB",L19:L544)</f>
        <v>0.628</v>
      </c>
      <c r="M1" s="1">
        <f>SUMIF(A19:A544,"QB",M19:M544)</f>
        <v>3</v>
      </c>
      <c r="N1" s="1">
        <f>SUMIF(A19:A544,"QB",N19:N544)</f>
        <v>15.958734999999999</v>
      </c>
      <c r="O1" s="10">
        <f>SUMIF(A19:A544,"QB",O19:O544)</f>
        <v>5.3308</v>
      </c>
      <c r="P1" s="10">
        <f>SUMIF(A19:A544,"QB",P19:P544)</f>
        <v>1.2500000000000001E-2</v>
      </c>
      <c r="Q1" s="10">
        <f>SUMIF(A19:A544,"QB",Q19:Q544)</f>
        <v>3</v>
      </c>
      <c r="R1" s="10">
        <f>SUMIF(A19:A544,"QB",R19:R544)</f>
        <v>15.425965999999999</v>
      </c>
      <c r="S1" s="4">
        <f>SUMIF(A19:A544,"QB",S19:S544)</f>
        <v>7.9521999999999995</v>
      </c>
      <c r="T1" s="1">
        <f>SUMIF(A19:A544,"QB",T19:T544)</f>
        <v>16.038834999999999</v>
      </c>
      <c r="U1" s="1">
        <f>SUMIF(A19:A544,"QB",U19:U544)</f>
        <v>3</v>
      </c>
      <c r="V1" s="1">
        <f>SUMIF(A19:A544,"QB",V19:V544)</f>
        <v>17.886074000000004</v>
      </c>
      <c r="W1" s="10">
        <f>SUMIF(A19:A544,"QB",W19:W544)</f>
        <v>6.65</v>
      </c>
      <c r="X1" s="10">
        <f>SUMIF(A19:A544,"QB",X19:X544)</f>
        <v>0.64387000000000005</v>
      </c>
      <c r="Y1" s="10">
        <f>SUMIF(A19:A544,"QB",Y19:Y544)</f>
        <v>4.2549999999999999</v>
      </c>
      <c r="Z1" s="10">
        <f>SUMIF(A19:A544,"QB",Z19:Z544)</f>
        <v>14.270137</v>
      </c>
      <c r="AA1" s="1">
        <f>SUMIF(A19:A544,"QB",Z19:Z544)</f>
        <v>14.270137</v>
      </c>
      <c r="AB1" s="1">
        <f>SUMIF(A19:A544,"QB",Z19:Z544)</f>
        <v>14.270137</v>
      </c>
      <c r="AC1" s="1">
        <f>SUMIF(A19:A544,"QB",Z19:Z544)</f>
        <v>14.270137</v>
      </c>
      <c r="AD1" s="1">
        <f>SUMIF(A19:A544,"QB",Z19:Z544)</f>
        <v>14.270137</v>
      </c>
      <c r="AE1" s="10">
        <f>SUMIF(A19:A544,"QB",AE19:AE544)</f>
        <v>2.2729840000000001</v>
      </c>
      <c r="AF1" s="10">
        <f>SUMIF(A19:A544,"QB",AF19:AF544)</f>
        <v>30</v>
      </c>
      <c r="AG1" s="10">
        <f>SUMIF(A19:A544,"QB",AG19:AG544)</f>
        <v>0</v>
      </c>
      <c r="AH1" s="10">
        <f>SUMIF(A19:A544,"QB",AH19:AH544)</f>
        <v>15.233953000000001</v>
      </c>
      <c r="AI1" s="1">
        <f>SUMIF(A19:A544,"QB",AI19:AI544)</f>
        <v>3.1625999999999999</v>
      </c>
      <c r="AJ1" s="1">
        <f>SUMIF(A19:A544,"QB",AJ19:AJ544)</f>
        <v>0.85374399999999995</v>
      </c>
      <c r="AK1" s="1">
        <f>SUMIF(A19:A544,"QB",AK19:AK544)</f>
        <v>2.5000000000000001E-2</v>
      </c>
      <c r="AL1" s="1">
        <f>SUMIF(A19:A544,"QB",AL19:AL544)</f>
        <v>16.362005</v>
      </c>
      <c r="AM1" s="10">
        <f>SUMIF(A19:A544,"QB",AM19:AM544)</f>
        <v>9.0143590000000007</v>
      </c>
      <c r="AN1" s="10">
        <f>SUMIF(A19:A544,"QB",AN19:AN544)</f>
        <v>0</v>
      </c>
      <c r="AO1" s="10">
        <f>SUMIF(A19:A544,"QB",AO19:AO544)</f>
        <v>0.01</v>
      </c>
      <c r="AP1" s="10">
        <f>SUMIF(A19:A544,"QB",AP19:AP544)</f>
        <v>15.236795000000001</v>
      </c>
      <c r="AQ1" s="1">
        <f>SUMIF(A19:A544,"QB",AQ19:AQ544)</f>
        <v>9.6867180000000008</v>
      </c>
      <c r="AR1" s="1">
        <f>SUMIF(A19:A544,"QB",AR19:AR544)</f>
        <v>0</v>
      </c>
      <c r="AS1" s="1">
        <f>SUMIF(A19:A544,"QB",AS19:AS544)</f>
        <v>0.05</v>
      </c>
      <c r="AT1" s="1">
        <f>SUMIF(A19:A544,"QB",AT19:AT544)</f>
        <v>15.950153999999999</v>
      </c>
      <c r="AU1" s="10">
        <f>SUMIF(A19:A544,"QB",AU19:AU544)</f>
        <v>10.820077</v>
      </c>
      <c r="AV1" s="10">
        <f>SUMIF(A19:A544,"QB",AV19:AV544)</f>
        <v>0</v>
      </c>
      <c r="AW1" s="10">
        <f>SUMIF(A19:A544,"QB",AW19:AW544)</f>
        <v>7.4999999999999997E-2</v>
      </c>
      <c r="AX1" s="10">
        <f>SUMIF(A19:A544,"QB",AX19:AX544)</f>
        <v>17.108512999999999</v>
      </c>
      <c r="AY1" s="1">
        <f>SUMIF(A19:A544,"QB",AY19:AY544)</f>
        <v>0</v>
      </c>
      <c r="AZ1" s="1">
        <f>SUMIF(A19:A544,"QB",AZ19:AZ544)</f>
        <v>0</v>
      </c>
      <c r="BA1" s="1">
        <f>SUMIF(A19:A544,"QB",BA19:BA544)</f>
        <v>0</v>
      </c>
      <c r="BB1" s="1">
        <f>SUMIF(A19:A544,"QB",BB19:BB544)</f>
        <v>0</v>
      </c>
      <c r="BC1" s="10">
        <f>SUMIF(I19:I544,"QB",BC19:BC544)</f>
        <v>0</v>
      </c>
      <c r="BD1" s="10">
        <f>SUMIF(I19:I544,"QB",BD19:BD544)</f>
        <v>0</v>
      </c>
      <c r="BE1" s="10">
        <f>SUMIF(I19:I544,"QB",BE19:BE544)</f>
        <v>0</v>
      </c>
      <c r="BF1" s="10">
        <f>SUMIF(I19:I544,"QB",BF19:BF544)</f>
        <v>0</v>
      </c>
      <c r="BG1" s="1">
        <f>SUMIF(I19:I544,"QB",BG19:BG544)</f>
        <v>0</v>
      </c>
      <c r="BH1" s="1">
        <f>SUMIF(I19:I544,"QB",BH19:BH544)</f>
        <v>0</v>
      </c>
      <c r="BI1" s="1">
        <f>SUMIF(I19:I544,"QB",BI19:BI544)</f>
        <v>0</v>
      </c>
      <c r="BJ1" s="1">
        <f>SUMIF(I19:I544,"QB",BJ19:BJ544)</f>
        <v>0</v>
      </c>
    </row>
    <row r="2" spans="1:62" x14ac:dyDescent="0.2">
      <c r="B2" s="7" t="s">
        <v>28</v>
      </c>
      <c r="C2" s="4">
        <f>SUMIF(A19:A544,"RB",C19:C544)</f>
        <v>4.33</v>
      </c>
      <c r="D2" s="1">
        <f>SUMIF(A19:A544,"RB",D19:D544)</f>
        <v>5.3150000000000004</v>
      </c>
      <c r="E2" s="1">
        <f>SUMIF(A19:A544,"RB",E19:E544)</f>
        <v>0.97499999999999998</v>
      </c>
      <c r="F2" s="1">
        <f>SUMIF(A19:A544,"RB",F19:F544)</f>
        <v>7.6645000000000003</v>
      </c>
      <c r="G2" s="10">
        <f>SUMIF(A19:A544,"RB",G19:G544)</f>
        <v>4.1635299999999997</v>
      </c>
      <c r="H2" s="10">
        <f>SUMIF(A19:A544,"RB",H19:H544)</f>
        <v>6.1185</v>
      </c>
      <c r="I2" s="10">
        <f>SUMIF(A19:A544,"RB",I19:I544)</f>
        <v>1.45</v>
      </c>
      <c r="J2" s="10">
        <f>SUMIF(A19:A544,"RB",J19:J544)</f>
        <v>15.232530000000001</v>
      </c>
      <c r="K2" s="4">
        <f>SUMIF(A19:A544,"RB",K19:K544)</f>
        <v>5.5221770000000001</v>
      </c>
      <c r="L2" s="1">
        <f>SUMIF(A19:A544,"RB",L19:L544)</f>
        <v>0.5</v>
      </c>
      <c r="M2" s="1">
        <f>SUMIF(A19:A544,"RB",M19:M544)</f>
        <v>1.0249999999999999</v>
      </c>
      <c r="N2" s="1">
        <f>SUMIF(A19:A544,"RB",N19:N544)</f>
        <v>12.755677</v>
      </c>
      <c r="O2" s="10">
        <f>SUMIF(A19:A544,"RB",O19:O544)</f>
        <v>6.7949999999999999</v>
      </c>
      <c r="P2" s="10">
        <f>SUMIF(A19:A544,"RB",P19:P544)</f>
        <v>1.452</v>
      </c>
      <c r="Q2" s="10">
        <f>SUMIF(A19:A544,"RB",Q19:Q544)</f>
        <v>0.78999999999999992</v>
      </c>
      <c r="R2" s="10">
        <f>SUMIF(A19:A544,"RB",R19:R544)</f>
        <v>10.5115</v>
      </c>
      <c r="S2" s="4">
        <f>SUMIF(A19:A544,"RB",S19:S544)</f>
        <v>4.9234119999999999</v>
      </c>
      <c r="T2" s="1">
        <f>SUMIF(A19:A544,"RB",T19:T544)</f>
        <v>1.4535</v>
      </c>
      <c r="U2" s="1">
        <f>SUMIF(A19:A544,"RB",U19:U544)</f>
        <v>0.30000000000000004</v>
      </c>
      <c r="V2" s="1">
        <f>SUMIF(A19:A544,"RB",V19:V544)</f>
        <v>8.5568280000000012</v>
      </c>
      <c r="W2" s="10">
        <f>SUMIF(A19:A544,"RB",W19:W544)</f>
        <v>4.1137940000000004</v>
      </c>
      <c r="X2" s="10">
        <f>SUMIF(A19:A544,"RB",X19:X544)</f>
        <v>1.7652000000000001</v>
      </c>
      <c r="Y2" s="10">
        <f>SUMIF(A19:A544,"RB",Y19:Y544)</f>
        <v>6.5000000000000002E-2</v>
      </c>
      <c r="Z2" s="10">
        <f>SUMIF(A19:A544,"RB",Z19:Z544)</f>
        <v>4.6410099999999996</v>
      </c>
      <c r="AA2" s="1">
        <f>SUMIF(A19:A544,"RB",Z19:Z544)</f>
        <v>4.6410099999999996</v>
      </c>
      <c r="AB2" s="1">
        <f>SUMIF(A19:A544,"RB",Z19:Z544)</f>
        <v>4.6410099999999996</v>
      </c>
      <c r="AC2" s="1">
        <f>SUMIF(A19:A544,"RB",Z19:Z544)</f>
        <v>4.6410099999999996</v>
      </c>
      <c r="AD2" s="1">
        <f>SUMIF(A19:A544,"RB",Z19:Z544)</f>
        <v>4.6410099999999996</v>
      </c>
      <c r="AE2" s="10">
        <f>SUMIF(A19:A544,"RB",AE19:AE544)</f>
        <v>3.4711499999999997</v>
      </c>
      <c r="AF2" s="10">
        <f>SUMIF(A19:A544,"RB",AF19:AF544)</f>
        <v>0.371</v>
      </c>
      <c r="AG2" s="10">
        <f>SUMIF(A19:A544,"RB",AG19:AG544)</f>
        <v>0.15000000000000002</v>
      </c>
      <c r="AH2" s="10">
        <f>SUMIF(A19:A544,"RB",AH19:AH544)</f>
        <v>4.5384500000000001</v>
      </c>
      <c r="AI2" s="1">
        <f>SUMIF(A19:A544,"RB",AI19:AI544)</f>
        <v>4.0649370000000005</v>
      </c>
      <c r="AJ2" s="1">
        <f>SUMIF(A19:A544,"RB",AJ19:AJ544)</f>
        <v>0.47458800000000001</v>
      </c>
      <c r="AK2" s="1">
        <f>SUMIF(A19:A544,"RB",AK19:AK544)</f>
        <v>0.15000000000000002</v>
      </c>
      <c r="AL2" s="1">
        <f>SUMIF(A19:A544,"RB",AL19:AL544)</f>
        <v>4.779509</v>
      </c>
      <c r="AM2" s="10">
        <f>SUMIF(A19:A544,"RB",AM19:AM544)</f>
        <v>4.21</v>
      </c>
      <c r="AN2" s="10">
        <f>SUMIF(A19:A544,"RB",AN19:AN544)</f>
        <v>0.3</v>
      </c>
      <c r="AO2" s="10">
        <f>SUMIF(A19:A544,"RB",AO19:AO544)</f>
        <v>0.65500000000000003</v>
      </c>
      <c r="AP2" s="10">
        <f>SUMIF(A19:A544,"RB",AP19:AP544)</f>
        <v>5.155106</v>
      </c>
      <c r="AQ2" s="1">
        <f>SUMIF(A19:A544,"RB",AQ19:AQ544)</f>
        <v>1.96</v>
      </c>
      <c r="AR2" s="1">
        <f>SUMIF(A19:A544,"RB",AR19:AR544)</f>
        <v>0</v>
      </c>
      <c r="AS2" s="1">
        <f>SUMIF(A19:A544,"RB",AS19:AS544)</f>
        <v>0.375</v>
      </c>
      <c r="AT2" s="1">
        <f>SUMIF(A19:A544,"RB",AT19:AT544)</f>
        <v>2.5842719999999999</v>
      </c>
      <c r="AU2" s="10">
        <f>SUMIF(A19:A544,"RB",AU19:AU544)</f>
        <v>1.38</v>
      </c>
      <c r="AV2" s="10">
        <f>SUMIF(A19:A544,"RB",AV19:AV544)</f>
        <v>0</v>
      </c>
      <c r="AW2" s="10">
        <f>SUMIF(A19:A544,"RB",AW19:AW544)</f>
        <v>0</v>
      </c>
      <c r="AX2" s="10">
        <f>SUMIF(A19:A544,"RB",AX19:AX544)</f>
        <v>1.4792719999999999</v>
      </c>
      <c r="AY2" s="1">
        <f>SUMIF(A19:A544,"RB",AY19:AY544)</f>
        <v>0</v>
      </c>
      <c r="AZ2" s="1">
        <f>SUMIF(A19:A544,"RB",AZ19:AZ544)</f>
        <v>0</v>
      </c>
      <c r="BA2" s="1">
        <f>SUMIF(A19:A544,"RB",BA19:BA544)</f>
        <v>0</v>
      </c>
      <c r="BB2" s="1">
        <f>SUMIF(A19:A544,"RB",BB19:BB544)</f>
        <v>0</v>
      </c>
      <c r="BC2" s="10">
        <f>SUMIF(I19:I544,"RB",BC19:BC544)</f>
        <v>0</v>
      </c>
      <c r="BD2" s="10">
        <f>SUMIF(I19:I544,"RB",BD19:BD544)</f>
        <v>0</v>
      </c>
      <c r="BE2" s="10">
        <f>SUMIF(I19:I544,"RB",BE19:BE544)</f>
        <v>0</v>
      </c>
      <c r="BF2" s="10">
        <f>SUMIF(I19:I544,"RB",BF19:BF544)</f>
        <v>0</v>
      </c>
      <c r="BG2" s="1">
        <f>SUMIF(I19:I544,"RB",BG19:BG544)</f>
        <v>0</v>
      </c>
      <c r="BH2" s="1">
        <f>SUMIF(I19:I544,"RB",BH19:BH544)</f>
        <v>0</v>
      </c>
      <c r="BI2" s="1">
        <f>SUMIF(I19:I544,"RB",BI19:BI544)</f>
        <v>0</v>
      </c>
      <c r="BJ2" s="1">
        <f>SUMIF(I19:I544,"RB",BJ19:BJ544)</f>
        <v>0</v>
      </c>
    </row>
    <row r="3" spans="1:62" x14ac:dyDescent="0.2">
      <c r="B3" s="7" t="s">
        <v>27</v>
      </c>
      <c r="C3" s="4">
        <f>SUMIF(A19:A544,"WR",C19:C544)</f>
        <v>3.807274</v>
      </c>
      <c r="D3" s="1">
        <f>SUMIF(A19:A544,"WR",D19:D544)</f>
        <v>0.315</v>
      </c>
      <c r="E3" s="1">
        <f>SUMIF(A19:A544,"WR",E19:E544)</f>
        <v>0.79249999999999998</v>
      </c>
      <c r="F3" s="1">
        <f>SUMIF(A19:A544,"WR",F19:F544)</f>
        <v>5.9337739999999988</v>
      </c>
      <c r="G3" s="10">
        <f>SUMIF(A19:A544,"WR",G19:G544)</f>
        <v>6.3551000000000002</v>
      </c>
      <c r="H3" s="10">
        <f>SUMIF(A19:A544,"WR",H19:H544)</f>
        <v>8.4875000000000007</v>
      </c>
      <c r="I3" s="10">
        <f>SUMIF(A19:A544,"WR",I19:I544)</f>
        <v>2.6749999999999998</v>
      </c>
      <c r="J3" s="10">
        <f>SUMIF(A19:A544,"WR",J19:J544)</f>
        <v>12.710932</v>
      </c>
      <c r="K3" s="4">
        <f>SUMIF(A19:A544,"WR",K19:K544)</f>
        <v>5.6186709999999991</v>
      </c>
      <c r="L3" s="1">
        <f>SUMIF(A19:A544,"WR",L19:L544)</f>
        <v>16.850000000000001</v>
      </c>
      <c r="M3" s="1">
        <f>SUMIF(A19:A544,"WR",M19:M544)</f>
        <v>0.69750000000000001</v>
      </c>
      <c r="N3" s="1">
        <f>SUMIF(A19:A544,"WR",N19:N544)</f>
        <v>14.794920999999999</v>
      </c>
      <c r="O3" s="10">
        <f>SUMIF(A19:A544,"WR",O19:O544)</f>
        <v>9.9780359999999995</v>
      </c>
      <c r="P3" s="10">
        <f>SUMIF(A19:A544,"WR",P19:P544)</f>
        <v>2.9326999999999996</v>
      </c>
      <c r="Q3" s="10">
        <f>SUMIF(A19:A544,"WR",Q19:Q544)</f>
        <v>0.48749999999999999</v>
      </c>
      <c r="R3" s="10">
        <f>SUMIF(A19:A544,"WR",R19:R544)</f>
        <v>18.938379000000001</v>
      </c>
      <c r="S3" s="4">
        <f>SUMIF(A19:A544,"WR",S19:S544)</f>
        <v>9.0272579999999998</v>
      </c>
      <c r="T3" s="1">
        <f>SUMIF(A19:A544,"WR",T19:T544)</f>
        <v>0.75560000000000005</v>
      </c>
      <c r="U3" s="1">
        <f>SUMIF(A19:A544,"WR",U19:U544)</f>
        <v>0.55499999999999994</v>
      </c>
      <c r="V3" s="1">
        <f>SUMIF(A19:A544,"WR",V19:V544)</f>
        <v>16.791582999999996</v>
      </c>
      <c r="W3" s="10">
        <f>SUMIF(A19:A544,"WR",W19:W544)</f>
        <v>7.0774939999999997</v>
      </c>
      <c r="X3" s="10">
        <f>SUMIF(A19:A544,"WR",X19:X544)</f>
        <v>4.7510000000000003</v>
      </c>
      <c r="Y3" s="10">
        <f>SUMIF(A19:A544,"WR",Y19:Y544)</f>
        <v>0.45499999999999996</v>
      </c>
      <c r="Z3" s="10">
        <f>SUMIF(A19:A544,"WR",Z19:Z544)</f>
        <v>12.511984999999999</v>
      </c>
      <c r="AA3" s="1">
        <f>SUMIF(A19:A544,"WR",AA19:AA544)</f>
        <v>15.085824000000002</v>
      </c>
      <c r="AB3" s="1">
        <f>SUMIF(A19:A544,"WR",AB19:AB544)</f>
        <v>5.5757000000000003</v>
      </c>
      <c r="AC3" s="1">
        <f>SUMIF(A19:A544,"WR",AC19:AC544)</f>
        <v>0.51500000000000001</v>
      </c>
      <c r="AD3" s="1">
        <f>SUMIF(A19:A544,"WR",AD19:AD544)</f>
        <v>20.088598000000001</v>
      </c>
      <c r="AE3" s="10">
        <f>SUMIF(A19:A544,"WR",AE19:AE544)</f>
        <v>7.9010000000000016</v>
      </c>
      <c r="AF3" s="10">
        <f>SUMIF(A19:A544,"WR",AF19:AF544)</f>
        <v>7.5138600000000011</v>
      </c>
      <c r="AG3" s="10">
        <f>SUMIF(A19:A544,"WR",AG19:AG544)</f>
        <v>0.88500000000000001</v>
      </c>
      <c r="AH3" s="10">
        <f>SUMIF(A19:A544,"WR",AH19:AH544)</f>
        <v>16.915072000000002</v>
      </c>
      <c r="AI3" s="1">
        <f>SUMIF(A19:A544,"WR",AI19:AI544)</f>
        <v>8.7200699999999998</v>
      </c>
      <c r="AJ3" s="1">
        <f>SUMIF(A19:A544,"WR",AJ19:AJ544)</f>
        <v>10.047592</v>
      </c>
      <c r="AK3" s="1">
        <f>SUMIF(A19:A544,"WR",AK19:AK544)</f>
        <v>1.3625</v>
      </c>
      <c r="AL3" s="1">
        <f>SUMIF(A19:A544,"WR",AL19:AL544)</f>
        <v>15.660893000000002</v>
      </c>
      <c r="AM3" s="10">
        <f>SUMIF(A19:A544,"WR",AM19:AM544)</f>
        <v>9.8016700000000014</v>
      </c>
      <c r="AN3" s="10">
        <f>SUMIF(A19:A544,"WR",AN19:AN544)</f>
        <v>0.55000000000000004</v>
      </c>
      <c r="AO3" s="10">
        <f>SUMIF(A19:A544,"WR",AO19:AO544)</f>
        <v>1.7049999999999998</v>
      </c>
      <c r="AP3" s="10">
        <f>SUMIF(A19:A544,"WR",AP19:AP544)</f>
        <v>17.074369999999998</v>
      </c>
      <c r="AQ3" s="1">
        <f>SUMIF(A19:A544,"WR",AQ19:AQ544)</f>
        <v>11.772505000000001</v>
      </c>
      <c r="AR3" s="1">
        <f>SUMIF(A19:A544,"WR",AR19:AR544)</f>
        <v>0</v>
      </c>
      <c r="AS3" s="1">
        <f>SUMIF(A19:A544,"WR",AS19:AS544)</f>
        <v>1.9</v>
      </c>
      <c r="AT3" s="1">
        <f>SUMIF(A19:A544,"WR",AT19:AT544)</f>
        <v>18.274179</v>
      </c>
      <c r="AU3" s="10">
        <f>SUMIF(A19:A544,"WR",AU19:AU544)</f>
        <v>9</v>
      </c>
      <c r="AV3" s="10">
        <f>SUMIF(A19:A544,"WR",AV19:AV544)</f>
        <v>0</v>
      </c>
      <c r="AW3" s="10">
        <f>SUMIF(A19:A544,"WR",AW19:AW544)</f>
        <v>1.5</v>
      </c>
      <c r="AX3" s="10">
        <f>SUMIF(A19:A544,"WR",AX19:AX544)</f>
        <v>13.116668000000001</v>
      </c>
      <c r="AY3" s="1">
        <f>SUMIF(A19:A544,"WR",AY19:AY544)</f>
        <v>0</v>
      </c>
      <c r="AZ3" s="1">
        <f>SUMIF(A19:A544,"WR",AZ19:AZ544)</f>
        <v>0</v>
      </c>
      <c r="BA3" s="1">
        <f>SUMIF(A19:A544,"WR",BA19:BA544)</f>
        <v>0</v>
      </c>
      <c r="BB3" s="1">
        <f>SUMIF(A19:A544,"WR",BB19:BB544)</f>
        <v>0</v>
      </c>
      <c r="BC3" s="10">
        <f>SUMIF(I19:I544,"WR",BC19:BC544)</f>
        <v>0</v>
      </c>
      <c r="BD3" s="10">
        <f>SUMIF(I19:I544,"WR",BD19:BD544)</f>
        <v>0</v>
      </c>
      <c r="BE3" s="10">
        <f>SUMIF(I19:I544,"WR",BE19:BE544)</f>
        <v>0</v>
      </c>
      <c r="BF3" s="10">
        <f>SUMIF(I19:I544,"WR",BF19:BF544)</f>
        <v>0</v>
      </c>
      <c r="BG3" s="1">
        <f>SUMIF(I19:I544,"WR",BG19:BG544)</f>
        <v>0</v>
      </c>
      <c r="BH3" s="1">
        <f>SUMIF(I19:I544,"WR",BH19:BH544)</f>
        <v>0</v>
      </c>
      <c r="BI3" s="1">
        <f>SUMIF(I19:I544,"WR",BI19:BI544)</f>
        <v>0</v>
      </c>
      <c r="BJ3" s="1">
        <f>SUMIF(I19:I544,"WR",BJ19:BJ544)</f>
        <v>0</v>
      </c>
    </row>
    <row r="4" spans="1:62" x14ac:dyDescent="0.2">
      <c r="B4" s="7" t="s">
        <v>29</v>
      </c>
      <c r="C4" s="4">
        <f>SUMIF(A19:A544,"TE",C19:C544)</f>
        <v>1.595</v>
      </c>
      <c r="D4" s="1">
        <f>SUMIF(A19:A544,"TE",D19:D544)</f>
        <v>1.1032500000000001</v>
      </c>
      <c r="E4" s="1">
        <f>SUMIF(A19:A544,"TE",E19:E544)</f>
        <v>0</v>
      </c>
      <c r="F4" s="1">
        <f>SUMIF(A19:A544,"TE",F19:F544)</f>
        <v>3.8433120000000001</v>
      </c>
      <c r="G4" s="10">
        <f>SUMIF(A19:A544,"TE",G19:G544)</f>
        <v>2.3022999999999998</v>
      </c>
      <c r="H4" s="10">
        <f>SUMIF(A19:A544,"TE",H19:H544)</f>
        <v>2.0049999999999999</v>
      </c>
      <c r="I4" s="10">
        <f>SUMIF(A19:A544,"TE",I19:I544)</f>
        <v>0.1</v>
      </c>
      <c r="J4" s="10">
        <f>SUMIF(A19:A544,"TE",J19:J544)</f>
        <v>4.2064450000000004</v>
      </c>
      <c r="K4" s="4">
        <f>SUMIF(A19:A544,"TE",K19:K544)</f>
        <v>1.3809179999999999</v>
      </c>
      <c r="L4" s="1">
        <f>SUMIF(A19:A544,"TE",L19:L544)</f>
        <v>0</v>
      </c>
      <c r="M4" s="1">
        <f>SUMIF(A19:A544,"TE",M19:M544)</f>
        <v>0</v>
      </c>
      <c r="N4" s="1">
        <f>SUMIF(A19:A544,"TE",N19:N544)</f>
        <v>3.3023559999999996</v>
      </c>
      <c r="O4" s="10">
        <f>SUMIF(A19:A544,"TE",O19:O544)</f>
        <v>2.829294</v>
      </c>
      <c r="P4" s="10">
        <f>SUMIF(A19:A544,"TE",P19:P544)</f>
        <v>1.5</v>
      </c>
      <c r="Q4" s="10">
        <f>SUMIF(A19:A544,"TE",Q19:Q544)</f>
        <v>0.1</v>
      </c>
      <c r="R4" s="10">
        <f>SUMIF(A19:A544,"TE",R19:R544)</f>
        <v>5.1161490000000001</v>
      </c>
      <c r="S4" s="4">
        <f>SUMIF(A19:A544,"TE",S19:S544)</f>
        <v>2.1284000000000001</v>
      </c>
      <c r="T4" s="1">
        <f>SUMIF(A19:A544,"TE",T19:T544)</f>
        <v>2.96</v>
      </c>
      <c r="U4" s="1">
        <f>SUMIF(A19:A544,"TE",U19:U544)</f>
        <v>0.28600000000000003</v>
      </c>
      <c r="V4" s="1">
        <f>SUMIF(A19:A544,"TE",V19:V544)</f>
        <v>3.4044000000000003</v>
      </c>
      <c r="W4" s="10">
        <f>SUMIF(A19:A544,"TE",W19:W544)</f>
        <v>1.3102940000000001</v>
      </c>
      <c r="X4" s="10">
        <f>SUMIF(A19:A544,"TE",X19:X544)</f>
        <v>0.17848</v>
      </c>
      <c r="Y4" s="10">
        <f>SUMIF(A19:A544,"TE",Y19:Y544)</f>
        <v>1.085</v>
      </c>
      <c r="Z4" s="10">
        <f>SUMIF(A19:A544,"TE",Z19:Z544)</f>
        <v>3.4304970000000008</v>
      </c>
      <c r="AA4" s="1">
        <f>SUMIF(A19:A544,"TE",AA19:AA544)</f>
        <v>4.75</v>
      </c>
      <c r="AB4" s="1">
        <f>SUMIF(A19:A544,"TE",AB19:AB544)</f>
        <v>21.502499999999998</v>
      </c>
      <c r="AC4" s="1">
        <f>SUMIF(A19:A544,"TE",AC19:AC544)</f>
        <v>0.23</v>
      </c>
      <c r="AD4" s="1">
        <f>SUMIF(A19:A544,"TE",AD19:AD544)</f>
        <v>10.087443</v>
      </c>
      <c r="AE4" s="10">
        <f>SUMIF(A19:A544,"TE",AE19:AE544)</f>
        <v>3.0852939999999998</v>
      </c>
      <c r="AF4" s="10">
        <f>SUMIF(A19:A544,"TE",AF19:AF544)</f>
        <v>1.4999999999999999E-2</v>
      </c>
      <c r="AG4" s="10">
        <f>SUMIF(A19:A544,"TE",AG19:AG544)</f>
        <v>0.03</v>
      </c>
      <c r="AH4" s="10">
        <f>SUMIF(A19:A544,"TE",AH19:AH544)</f>
        <v>8.0944599999999998</v>
      </c>
      <c r="AI4" s="1">
        <f>SUMIF(A19:A544,"TE",AI19:AI544)</f>
        <v>7.3320000000000007</v>
      </c>
      <c r="AJ4" s="1">
        <f>SUMIF(A19:A544,"TE",AJ19:AJ544)</f>
        <v>0.3695</v>
      </c>
      <c r="AK4" s="1">
        <f>SUMIF(A19:A544,"TE",AK19:AK544)</f>
        <v>0.35</v>
      </c>
      <c r="AL4" s="1">
        <f>SUMIF(A19:A544,"TE",AL19:AL544)</f>
        <v>17.510334000000004</v>
      </c>
      <c r="AM4" s="10">
        <f>SUMIF(A19:A544,"TE",AM19:AM544)</f>
        <v>7.335</v>
      </c>
      <c r="AN4" s="10">
        <f>SUMIF(A19:A544,"TE",AN19:AN544)</f>
        <v>2</v>
      </c>
      <c r="AO4" s="10">
        <f>SUMIF(A19:A544,"TE",AO19:AO544)</f>
        <v>0.7</v>
      </c>
      <c r="AP4" s="10">
        <f>SUMIF(A19:A544,"TE",AP19:AP544)</f>
        <v>13.070334000000003</v>
      </c>
      <c r="AQ4" s="1">
        <f>SUMIF(A19:A544,"TE",AQ19:AQ544)</f>
        <v>4.25</v>
      </c>
      <c r="AR4" s="1">
        <f>SUMIF(A19:A544,"TE",AR19:AR544)</f>
        <v>10</v>
      </c>
      <c r="AS4" s="1">
        <f>SUMIF(A19:A544,"TE",AS19:AS544)</f>
        <v>0.8</v>
      </c>
      <c r="AT4" s="1">
        <f>SUMIF(A19:A544,"TE",AT19:AT544)</f>
        <v>9.6999999999999993</v>
      </c>
      <c r="AU4" s="10">
        <f>SUMIF(A19:A544,"TE",AU19:AU544)</f>
        <v>4.25</v>
      </c>
      <c r="AV4" s="10">
        <f>SUMIF(A19:A544,"TE",AV19:AV544)</f>
        <v>0</v>
      </c>
      <c r="AW4" s="10">
        <f>SUMIF(A19:A544,"TE",AW19:AW544)</f>
        <v>0.75</v>
      </c>
      <c r="AX4" s="10">
        <f>SUMIF(A19:A544,"TE",AX19:AX544)</f>
        <v>7</v>
      </c>
      <c r="AY4" s="1">
        <f>SUMIF(A19:A544,"TE",AY19:AY544)</f>
        <v>8</v>
      </c>
      <c r="AZ4" s="1">
        <f>SUMIF(A19:A544,"TE",AZ19:AZ544)</f>
        <v>0</v>
      </c>
      <c r="BA4" s="1">
        <f>SUMIF(A19:A544,"TE",BA19:BA544)</f>
        <v>1</v>
      </c>
      <c r="BB4" s="1">
        <f>SUMIF(A19:A544,"TE",BB19:BB544)</f>
        <v>11</v>
      </c>
      <c r="BC4" s="10">
        <f>SUMIF(I19:I544,"TE",BC19:BC544)</f>
        <v>0</v>
      </c>
      <c r="BD4" s="10">
        <f>SUMIF(I19:I544,"TE",BD19:BD544)</f>
        <v>0</v>
      </c>
      <c r="BE4" s="10">
        <f>SUMIF(I19:I544,"TE",BE19:BE544)</f>
        <v>0</v>
      </c>
      <c r="BF4" s="10">
        <f>SUMIF(I19:I544,"TE",BF19:BF544)</f>
        <v>0</v>
      </c>
      <c r="BG4" s="1">
        <f>SUMIF(I19:I544,"TE",BG19:BG544)</f>
        <v>0</v>
      </c>
      <c r="BH4" s="1">
        <f>SUMIF(I19:I544,"TE",BH19:BH544)</f>
        <v>0</v>
      </c>
      <c r="BI4" s="1">
        <f>SUMIF(I19:I544,"TE",BI19:BI544)</f>
        <v>0</v>
      </c>
      <c r="BJ4" s="1">
        <f>SUMIF(I19:I544,"TE",BJ19:BJ544)</f>
        <v>0</v>
      </c>
    </row>
    <row r="5" spans="1:62" x14ac:dyDescent="0.2">
      <c r="A5" s="11"/>
      <c r="B5" s="11" t="s">
        <v>30</v>
      </c>
      <c r="C5" s="12">
        <f>SUMIF(A19:A544,"OL",C19:C544)</f>
        <v>6.0339999999999998</v>
      </c>
      <c r="D5" s="13">
        <f>SUMIF(A19:A544,"OL",D19:D544)</f>
        <v>12.762499999999999</v>
      </c>
      <c r="E5" s="13">
        <f>SUMIF(A19:A544,"OL",E19:E544)</f>
        <v>0.1</v>
      </c>
      <c r="F5" s="13">
        <f>SUMIF(A19:A544,"OL",F19:F544)</f>
        <v>14.135123</v>
      </c>
      <c r="G5" s="14">
        <f>SUMIF(A19:A544,"OL",G19:G544)</f>
        <v>8.9801999999999964</v>
      </c>
      <c r="H5" s="14">
        <f>SUMIF(A19:A544,"OL",H19:H544)</f>
        <v>0.57529999999999992</v>
      </c>
      <c r="I5" s="14">
        <f>SUMIF(A19:A544,"OL",I19:I544)</f>
        <v>0.24500000000000002</v>
      </c>
      <c r="J5" s="14">
        <f>SUMIF(A19:A544,"OL",J19:J544)</f>
        <v>14.273820000000001</v>
      </c>
      <c r="K5" s="12">
        <f>SUMIF(A19:A544,"OL",K19:K544)</f>
        <v>12.616200000000001</v>
      </c>
      <c r="L5" s="13">
        <f>SUMIF(A19:A544,"OL",L19:L544)</f>
        <v>0.04</v>
      </c>
      <c r="M5" s="13">
        <f>SUMIF(A19:A544,"OL",M19:M544)</f>
        <v>0.24500000000000002</v>
      </c>
      <c r="N5" s="13">
        <f>SUMIF(A19:A544,"OL",N19:N544)</f>
        <v>17.903777999999999</v>
      </c>
      <c r="O5" s="14">
        <f>SUMIF(A19:A544,"OL",O19:O544)</f>
        <v>15.469918000000002</v>
      </c>
      <c r="P5" s="14">
        <f>SUMIF(A19:A544,"OL",P19:P544)</f>
        <v>5.1578330000000001</v>
      </c>
      <c r="Q5" s="14">
        <f>SUMIF(A19:A544,"OL",Q19:Q544)</f>
        <v>0.55000000000000004</v>
      </c>
      <c r="R5" s="14">
        <f>SUMIF(A19:A544,"OL",R19:R544)</f>
        <v>22.256921299999998</v>
      </c>
      <c r="S5" s="12">
        <f>SUMIF(A19:A544,"OL",S19:S544)</f>
        <v>15.726728999999999</v>
      </c>
      <c r="T5" s="13">
        <f>SUMIF(A19:A544,"OL",T19:T544)</f>
        <v>3.1094269999999997</v>
      </c>
      <c r="U5" s="13">
        <f>SUMIF(A19:A544,"OL",U19:U544)</f>
        <v>0.9</v>
      </c>
      <c r="V5" s="13">
        <f>SUMIF(A19:A544,"OL",V19:V544)</f>
        <v>21.051459300000001</v>
      </c>
      <c r="W5" s="14">
        <f>SUMIF(A19:A544,"OL",W19:W544)</f>
        <v>11.245235000000001</v>
      </c>
      <c r="X5" s="14">
        <f>SUMIF(A19:A544,"OL",X19:X544)</f>
        <v>31.280768000000002</v>
      </c>
      <c r="Y5" s="14">
        <f>SUMIF(A19:A544,"OL",Y19:Y544)</f>
        <v>0.77500000000000002</v>
      </c>
      <c r="Z5" s="14">
        <f>SUMIF(A19:A544,"OL",Z19:Z544)</f>
        <v>23.867511000000004</v>
      </c>
      <c r="AA5" s="13">
        <f>SUMIF(A19:A544,"OL",AA19:AA544)</f>
        <v>16.184484999999999</v>
      </c>
      <c r="AB5" s="13">
        <f>SUMIF(A19:A544,"OL",AB19:AB544)</f>
        <v>4.0309999999999997</v>
      </c>
      <c r="AC5" s="13">
        <f>SUMIF(A19:A544,"OL",AC19:AC544)</f>
        <v>1.2750000000000001</v>
      </c>
      <c r="AD5" s="13">
        <f>SUMIF(A19:A544,"OL",AD19:AD544)</f>
        <v>30.937426999999992</v>
      </c>
      <c r="AE5" s="14">
        <f>SUMIF(A19:A544,"OL",AE19:AE544)</f>
        <v>16.664705000000001</v>
      </c>
      <c r="AF5" s="14">
        <f>SUMIF(A19:A544,"OL",AF19:AF544)</f>
        <v>7.1390000000000002</v>
      </c>
      <c r="AG5" s="14">
        <f>SUMIF(A19:A544,"OL",AG19:AG544)</f>
        <v>0.83000000000000007</v>
      </c>
      <c r="AH5" s="14">
        <f>SUMIF(A19:A544,"OL",AH19:AH544)</f>
        <v>25.975645</v>
      </c>
      <c r="AI5" s="1">
        <f>SUMIF(A19:A544,"OL",AI19:AI544)</f>
        <v>9.7791840000000008</v>
      </c>
      <c r="AJ5" s="1">
        <f>SUMIF(A19:A544,"OL",AJ19:AJ544)</f>
        <v>4.1730999999999998</v>
      </c>
      <c r="AK5" s="1">
        <f>SUMIF(A19:A544,"OL",AK19:AK544)</f>
        <v>1.194806</v>
      </c>
      <c r="AL5" s="1">
        <f>SUMIF(A19:A544,"OL",AL19:AL544)</f>
        <v>20.934041999999998</v>
      </c>
      <c r="AM5" s="10">
        <f>SUMIF(A19:A544,"OL",AM19:AM544)</f>
        <v>14.003</v>
      </c>
      <c r="AN5" s="10">
        <f>SUMIF(A19:A544,"OL",AN19:AN544)</f>
        <v>0</v>
      </c>
      <c r="AO5" s="10">
        <f>SUMIF(A19:A544,"OL",AO19:AO544)</f>
        <v>2.5500000000000003</v>
      </c>
      <c r="AP5" s="10">
        <f>SUMIF(A19:A544,"OL",AP19:AP544)</f>
        <v>25.820323999999999</v>
      </c>
      <c r="AQ5" s="1">
        <f>SUMIF(A19:A544,"OL",AQ19:AQ544)</f>
        <v>5.65</v>
      </c>
      <c r="AR5" s="1">
        <f>SUMIF(A19:A544,"OL",AR19:AR544)</f>
        <v>0</v>
      </c>
      <c r="AS5" s="1">
        <f>SUMIF(A19:A544,"OL",AS19:AS544)</f>
        <v>2.35</v>
      </c>
      <c r="AT5" s="1">
        <f>SUMIF(A19:A544,"OL",AT19:AT544)</f>
        <v>11.900001</v>
      </c>
      <c r="AU5" s="10">
        <f>SUMIF(A19:A544,"OL",AU19:AU544)</f>
        <v>0</v>
      </c>
      <c r="AV5" s="10">
        <f>SUMIF(A19:A544,"OL",AV19:AV544)</f>
        <v>0</v>
      </c>
      <c r="AW5" s="10">
        <f>SUMIF(A19:A544,"OL",AW19:AW544)</f>
        <v>0</v>
      </c>
      <c r="AX5" s="10">
        <f>SUMIF(A19:A544,"OL",AX19:AX544)</f>
        <v>0</v>
      </c>
      <c r="AY5" s="1">
        <f>SUMIF(A19:A544,"OL",AY19:AY544)</f>
        <v>0</v>
      </c>
      <c r="AZ5" s="1">
        <f>SUMIF(A19:A544,"OL",AZ19:AZ544)</f>
        <v>0</v>
      </c>
      <c r="BA5" s="1">
        <f>SUMIF(A19:A544,"OL",BA19:BA544)</f>
        <v>0</v>
      </c>
      <c r="BB5" s="1">
        <f>SUMIF(A19:A544,"OL",BB19:BB544)</f>
        <v>0</v>
      </c>
      <c r="BC5" s="10">
        <f>SUMIF(I19:I544,"OL",BC19:BC544)</f>
        <v>0</v>
      </c>
      <c r="BD5" s="10">
        <f>SUMIF(I19:I544,"OL",BD19:BD544)</f>
        <v>0</v>
      </c>
      <c r="BE5" s="10">
        <f>SUMIF(I19:I544,"OL",BE19:BE544)</f>
        <v>0</v>
      </c>
      <c r="BF5" s="10">
        <f>SUMIF(I19:I544,"OL",BF19:BF544)</f>
        <v>0</v>
      </c>
      <c r="BG5" s="1">
        <f>SUMIF(I19:I544,"OL",BG19:BG544)</f>
        <v>0</v>
      </c>
      <c r="BH5" s="1">
        <f>SUMIF(I19:I544,"OL",BH19:BH544)</f>
        <v>0</v>
      </c>
      <c r="BI5" s="1">
        <f>SUMIF(I19:I544,"OL",BI19:BI544)</f>
        <v>0</v>
      </c>
      <c r="BJ5" s="1">
        <f>SUMIF(I19:I544,"OL",BJ19:BJ544)</f>
        <v>0</v>
      </c>
    </row>
    <row r="6" spans="1:62" s="18" customFormat="1" x14ac:dyDescent="0.2">
      <c r="B6" s="18" t="s">
        <v>31</v>
      </c>
      <c r="C6" s="18">
        <f t="shared" ref="C6:Z6" si="0">SUM(C1:C5)</f>
        <v>20.135073999999999</v>
      </c>
      <c r="D6" s="18">
        <f t="shared" si="0"/>
        <v>31.495750000000001</v>
      </c>
      <c r="E6" s="18">
        <f t="shared" si="0"/>
        <v>1.8675000000000002</v>
      </c>
      <c r="F6" s="18">
        <f t="shared" si="0"/>
        <v>45.957759000000003</v>
      </c>
      <c r="G6" s="18">
        <f t="shared" si="0"/>
        <v>23.283429999999996</v>
      </c>
      <c r="H6" s="18">
        <f t="shared" si="0"/>
        <v>22.476299999999998</v>
      </c>
      <c r="I6" s="18">
        <f t="shared" si="0"/>
        <v>4.47</v>
      </c>
      <c r="J6" s="18">
        <f t="shared" si="0"/>
        <v>54.544527000000002</v>
      </c>
      <c r="K6" s="18">
        <f t="shared" si="0"/>
        <v>31.301200999999999</v>
      </c>
      <c r="L6" s="18">
        <f t="shared" si="0"/>
        <v>18.018000000000001</v>
      </c>
      <c r="M6" s="18">
        <f t="shared" si="0"/>
        <v>4.9675000000000002</v>
      </c>
      <c r="N6" s="18">
        <f t="shared" si="0"/>
        <v>64.715467000000004</v>
      </c>
      <c r="O6" s="18">
        <f t="shared" si="0"/>
        <v>40.403048000000005</v>
      </c>
      <c r="P6" s="18">
        <f t="shared" si="0"/>
        <v>11.055033</v>
      </c>
      <c r="Q6" s="18">
        <f t="shared" si="0"/>
        <v>4.9274999999999993</v>
      </c>
      <c r="R6" s="18">
        <f t="shared" si="0"/>
        <v>72.248915299999993</v>
      </c>
      <c r="S6" s="18">
        <f t="shared" si="0"/>
        <v>39.757998999999998</v>
      </c>
      <c r="T6" s="18">
        <f t="shared" si="0"/>
        <v>24.317361999999999</v>
      </c>
      <c r="U6" s="18">
        <f t="shared" si="0"/>
        <v>5.0410000000000004</v>
      </c>
      <c r="V6" s="18">
        <f t="shared" si="0"/>
        <v>67.690344300000007</v>
      </c>
      <c r="W6" s="18">
        <f t="shared" si="0"/>
        <v>30.396816999999999</v>
      </c>
      <c r="X6" s="18">
        <f t="shared" si="0"/>
        <v>38.619318000000007</v>
      </c>
      <c r="Y6" s="18">
        <f t="shared" si="0"/>
        <v>6.6350000000000007</v>
      </c>
      <c r="Z6" s="18">
        <f t="shared" si="0"/>
        <v>58.721140000000005</v>
      </c>
      <c r="AA6" s="18">
        <f t="shared" ref="AA6:AL6" si="1">SUM(AA1:AA5)</f>
        <v>54.931455999999997</v>
      </c>
      <c r="AB6" s="18">
        <f t="shared" si="1"/>
        <v>50.020346999999994</v>
      </c>
      <c r="AC6" s="18">
        <f t="shared" si="1"/>
        <v>20.931146999999999</v>
      </c>
      <c r="AD6" s="18">
        <f t="shared" si="1"/>
        <v>80.024614999999997</v>
      </c>
      <c r="AE6" s="18">
        <f t="shared" si="1"/>
        <v>33.395133000000001</v>
      </c>
      <c r="AF6" s="18">
        <f t="shared" si="1"/>
        <v>45.038860000000007</v>
      </c>
      <c r="AG6" s="18">
        <f t="shared" si="1"/>
        <v>1.8950000000000002</v>
      </c>
      <c r="AH6" s="18">
        <f t="shared" si="1"/>
        <v>70.757580000000004</v>
      </c>
      <c r="AI6" s="18">
        <f t="shared" si="1"/>
        <v>33.058790999999999</v>
      </c>
      <c r="AJ6" s="18">
        <f t="shared" si="1"/>
        <v>15.918524</v>
      </c>
      <c r="AK6" s="18">
        <f t="shared" si="1"/>
        <v>3.082306</v>
      </c>
      <c r="AL6" s="18">
        <f t="shared" si="1"/>
        <v>75.246782999999994</v>
      </c>
      <c r="AM6" s="18">
        <f t="shared" ref="AM6:BB6" si="2">SUM(AM1:AM5)</f>
        <v>44.364029000000002</v>
      </c>
      <c r="AN6" s="18">
        <f t="shared" si="2"/>
        <v>2.85</v>
      </c>
      <c r="AO6" s="18">
        <f t="shared" si="2"/>
        <v>5.620000000000001</v>
      </c>
      <c r="AP6" s="18">
        <f t="shared" si="2"/>
        <v>76.356929000000008</v>
      </c>
      <c r="AQ6" s="18">
        <f t="shared" si="2"/>
        <v>33.319223000000001</v>
      </c>
      <c r="AR6" s="18">
        <f t="shared" si="2"/>
        <v>10</v>
      </c>
      <c r="AS6" s="18">
        <f t="shared" si="2"/>
        <v>5.4749999999999996</v>
      </c>
      <c r="AT6" s="18">
        <f t="shared" si="2"/>
        <v>58.408606000000006</v>
      </c>
      <c r="AU6" s="18">
        <f t="shared" si="2"/>
        <v>25.450077</v>
      </c>
      <c r="AV6" s="18">
        <f t="shared" si="2"/>
        <v>0</v>
      </c>
      <c r="AW6" s="18">
        <f t="shared" si="2"/>
        <v>2.3250000000000002</v>
      </c>
      <c r="AX6" s="18">
        <f t="shared" si="2"/>
        <v>38.704453000000001</v>
      </c>
      <c r="AY6" s="18">
        <f t="shared" si="2"/>
        <v>8</v>
      </c>
      <c r="AZ6" s="18">
        <f t="shared" si="2"/>
        <v>0</v>
      </c>
      <c r="BA6" s="18">
        <f t="shared" si="2"/>
        <v>1</v>
      </c>
      <c r="BB6" s="18">
        <f t="shared" si="2"/>
        <v>11</v>
      </c>
      <c r="BC6" s="18">
        <f t="shared" ref="BC6:BJ6" si="3">SUM(BC1:BC5)</f>
        <v>0</v>
      </c>
      <c r="BD6" s="18">
        <f t="shared" si="3"/>
        <v>0</v>
      </c>
      <c r="BE6" s="18">
        <f t="shared" si="3"/>
        <v>0</v>
      </c>
      <c r="BF6" s="18">
        <f t="shared" si="3"/>
        <v>0</v>
      </c>
      <c r="BG6" s="18">
        <f t="shared" si="3"/>
        <v>0</v>
      </c>
      <c r="BH6" s="18">
        <f t="shared" si="3"/>
        <v>0</v>
      </c>
      <c r="BI6" s="18">
        <f t="shared" si="3"/>
        <v>0</v>
      </c>
      <c r="BJ6" s="18">
        <f t="shared" si="3"/>
        <v>0</v>
      </c>
    </row>
    <row r="7" spans="1:62" x14ac:dyDescent="0.2">
      <c r="A7" s="15"/>
      <c r="B7" s="15" t="s">
        <v>32</v>
      </c>
      <c r="C7" s="5">
        <f>SUMIF(A19:A544,"DT",C19:C544)</f>
        <v>1.4176709999999999</v>
      </c>
      <c r="D7" s="3">
        <f>SUMIF(A19:A544,"DT",D19:D544)</f>
        <v>7.3499999999999996E-2</v>
      </c>
      <c r="E7" s="3">
        <f>SUMIF(A19:A544,"DT",E19:E544)</f>
        <v>0</v>
      </c>
      <c r="F7" s="3">
        <f>SUMIF(A19:A544,"DT",F19:F544)</f>
        <v>3.0676709999999998</v>
      </c>
      <c r="G7" s="16">
        <f>SUMIF(A19:A544,"DT",G19:G544)</f>
        <v>1.9338109999999999</v>
      </c>
      <c r="H7" s="16">
        <f>SUMIF(A19:A544,"DT",H19:H544)</f>
        <v>0.41749999999999998</v>
      </c>
      <c r="I7" s="16">
        <f>SUMIF(A19:A544,"DT",I19:I544)</f>
        <v>0</v>
      </c>
      <c r="J7" s="16">
        <f>SUMIF(A19:A544,"DT",J19:J544)</f>
        <v>2.6911859999999996</v>
      </c>
      <c r="K7" s="5">
        <f>SUMIF(A19:A544,"DT",K19:K544)</f>
        <v>3.6819999999999995</v>
      </c>
      <c r="L7" s="3">
        <f>SUMIF(A19:A544,"DT",L19:L544)</f>
        <v>0</v>
      </c>
      <c r="M7" s="3">
        <f>SUMIF(A19:A544,"DT",M19:M544)</f>
        <v>0</v>
      </c>
      <c r="N7" s="3">
        <f>SUMIF(A19:A544,"DT",N19:N544)</f>
        <v>4.645543</v>
      </c>
      <c r="O7" s="16">
        <f>SUMIF(A19:A544,"DT",O19:O544)</f>
        <v>3.9406700000000003</v>
      </c>
      <c r="P7" s="16">
        <f>SUMIF(A19:A544,"DT",P19:P544)</f>
        <v>1.926825</v>
      </c>
      <c r="Q7" s="16">
        <f>SUMIF(A19:A544,"DT",Q19:Q544)</f>
        <v>1.1440000000000001</v>
      </c>
      <c r="R7" s="16">
        <f>SUMIF(A19:A544,"DT",R19:R544)</f>
        <v>6.2299579999999999</v>
      </c>
      <c r="S7" s="5">
        <f>SUMIF(A19:A544,"DT",S19:S544)</f>
        <v>4.5647409999999997</v>
      </c>
      <c r="T7" s="3">
        <f>SUMIF(A19:A544,"DT",T19:T544)</f>
        <v>19.774699999999999</v>
      </c>
      <c r="U7" s="3">
        <f>SUMIF(A19:A544,"DT",U19:U544)</f>
        <v>0.41500000000000004</v>
      </c>
      <c r="V7" s="3">
        <f>SUMIF(A19:A544,"DT",V19:V544)</f>
        <v>9.6719159999999995</v>
      </c>
      <c r="W7" s="16">
        <f>SUMIF(A19:A544,"DT",W19:W544)</f>
        <v>5.505706</v>
      </c>
      <c r="X7" s="16">
        <f>SUMIF(A19:A544,"DT",X19:X544)</f>
        <v>0.15</v>
      </c>
      <c r="Y7" s="16">
        <f>SUMIF(A19:A544,"DT",Y19:Y544)</f>
        <v>0.39</v>
      </c>
      <c r="Z7" s="16">
        <f>SUMIF(A19:A544,"DT",Z19:Z544)</f>
        <v>10.657881</v>
      </c>
      <c r="AA7" s="13">
        <f>SUMIF(A19:A544,"DT",AA19:AA544)</f>
        <v>9.1543530000000004</v>
      </c>
      <c r="AB7" s="13">
        <f>SUMIF(A19:A544,"DT",AB19:AB544)</f>
        <v>0.51</v>
      </c>
      <c r="AC7" s="13">
        <f>SUMIF(A19:A544,"DT",AC19:AC544)</f>
        <v>0.6</v>
      </c>
      <c r="AD7" s="13">
        <f>SUMIF(A19:A544,"DT",AD19:AD544)</f>
        <v>14.732286</v>
      </c>
      <c r="AE7" s="16">
        <f>SUMIF(A19:A544,"DT",AE19:AE544)</f>
        <v>9.5345879999999994</v>
      </c>
      <c r="AF7" s="16">
        <f>SUMIF(A19:A544,"DT",AF19:AF544)</f>
        <v>1.0049999999999999</v>
      </c>
      <c r="AG7" s="16">
        <f>SUMIF(A19:A544,"DT",AG19:AG544)</f>
        <v>0.70625000000000004</v>
      </c>
      <c r="AH7" s="16">
        <f>SUMIF(A19:A544,"DT",AH19:AH544)</f>
        <v>14.939587</v>
      </c>
      <c r="AI7" s="1">
        <f>SUMIF(A19:A544,"DT",AI19:AI544)</f>
        <v>4.0289280000000005</v>
      </c>
      <c r="AJ7" s="1">
        <f>SUMIF(A19:A544,"DT",AJ19:AJ544)</f>
        <v>5.0316720000000004</v>
      </c>
      <c r="AK7" s="1">
        <f>SUMIF(A19:A544,"DT",AK19:AK544)</f>
        <v>2.4</v>
      </c>
      <c r="AL7" s="1">
        <f>SUMIF(A19:A544,"DT",AL19:AL544)</f>
        <v>11.976846999999999</v>
      </c>
      <c r="AM7" s="10">
        <f>SUMIF(A19:A544,"DT",AM19:AM544)</f>
        <v>4.9385929999999991</v>
      </c>
      <c r="AN7" s="10">
        <f>SUMIF(A19:A544,"DT",AN19:AN544)</f>
        <v>0.7</v>
      </c>
      <c r="AO7" s="10">
        <f>SUMIF(A19:A544,"DT",AO19:AO544)</f>
        <v>0.81</v>
      </c>
      <c r="AP7" s="10">
        <f>SUMIF(A19:A544,"DT",AP19:AP544)</f>
        <v>7.7131779999999992</v>
      </c>
      <c r="AQ7" s="1">
        <f>SUMIF(A19:A544,"DT",AQ19:AQ544)</f>
        <v>2.9589590000000001</v>
      </c>
      <c r="AR7" s="1">
        <f>SUMIF(A19:A544,"DT",AR19:AR544)</f>
        <v>0</v>
      </c>
      <c r="AS7" s="1">
        <f>SUMIF(A19:A544,"DT",AS19:AS544)</f>
        <v>1.2</v>
      </c>
      <c r="AT7" s="1">
        <f>SUMIF(A19:A544,"DT",AT19:AT544)</f>
        <v>5.4168769999999995</v>
      </c>
      <c r="AU7" s="10">
        <f>SUMIF(A19:A544,"DT",AU19:AU544)</f>
        <v>1</v>
      </c>
      <c r="AV7" s="10">
        <f>SUMIF(A19:A544,"DT",AV19:AV544)</f>
        <v>0</v>
      </c>
      <c r="AW7" s="10">
        <f>SUMIF(A19:A544,"DT",AW19:AW544)</f>
        <v>0.415939</v>
      </c>
      <c r="AX7" s="10">
        <f>SUMIF(A19:A544,"DT",AX19:AX544)</f>
        <v>2.3238569999999998</v>
      </c>
      <c r="AY7" s="1">
        <f>SUMIF(A19:A544,"DT",AY19:AY544)</f>
        <v>0</v>
      </c>
      <c r="AZ7" s="1">
        <f>SUMIF(A19:A544,"DT",AZ19:AZ544)</f>
        <v>0</v>
      </c>
      <c r="BA7" s="1">
        <f>SUMIF(A19:A544,"DT",BA19:BA544)</f>
        <v>0</v>
      </c>
      <c r="BB7" s="1">
        <f>SUMIF(A19:A544,"DT",BB19:BB544)</f>
        <v>0</v>
      </c>
      <c r="BC7" s="10">
        <f>SUMIF(I19:I544,"DT",BC19:BC544)</f>
        <v>0</v>
      </c>
      <c r="BD7" s="10">
        <f>SUMIF(I19:I544,"DT",BD19:BD544)</f>
        <v>0</v>
      </c>
      <c r="BE7" s="10">
        <f>SUMIF(I19:I544,"DT",BE19:BE544)</f>
        <v>0</v>
      </c>
      <c r="BF7" s="10">
        <f>SUMIF(I19:I544,"DT",BF19:BF544)</f>
        <v>0</v>
      </c>
      <c r="BG7" s="1">
        <f>SUMIF(I19:I544,"DT",BG19:BG544)</f>
        <v>0</v>
      </c>
      <c r="BH7" s="1">
        <f>SUMIF(I19:I544,"DT",BH19:BH544)</f>
        <v>0</v>
      </c>
      <c r="BI7" s="1">
        <f>SUMIF(I19:I544,"DT",BI19:BI544)</f>
        <v>0</v>
      </c>
      <c r="BJ7" s="1">
        <f>SUMIF(I19:I544,"DT",BJ19:BJ544)</f>
        <v>0</v>
      </c>
    </row>
    <row r="8" spans="1:62" x14ac:dyDescent="0.2">
      <c r="B8" s="7" t="s">
        <v>33</v>
      </c>
      <c r="C8" s="4">
        <f>SUMIF(A19:A544,"DE",C19:C544)</f>
        <v>2.2800000000000002</v>
      </c>
      <c r="D8" s="1">
        <f>SUMIF(A19:A544,"DE",D19:D544)</f>
        <v>24.068200000000001</v>
      </c>
      <c r="E8" s="1">
        <f>SUMIF(A19:A544,"DE",E19:E544)</f>
        <v>2.6</v>
      </c>
      <c r="F8" s="1">
        <f>SUMIF(A19:A544,"DE",F19:F544)</f>
        <v>15.768399</v>
      </c>
      <c r="G8" s="10">
        <f>SUMIF(A19:A544,"DE",G19:G544)</f>
        <v>3.1749999999999998</v>
      </c>
      <c r="H8" s="10">
        <f>SUMIF(A19:A544,"DE",H19:H544)</f>
        <v>7</v>
      </c>
      <c r="I8" s="10">
        <f>SUMIF(A19:A544,"DE",I19:I544)</f>
        <v>0.6</v>
      </c>
      <c r="J8" s="10">
        <f>SUMIF(A19:A544,"DE",J19:J544)</f>
        <v>12.622131999999999</v>
      </c>
      <c r="K8" s="4">
        <f>SUMIF(A19:A544,"DE",K19:K544)</f>
        <v>4.2320000000000002</v>
      </c>
      <c r="L8" s="1">
        <f>SUMIF(A19:A544,"DE",L19:L544)</f>
        <v>7</v>
      </c>
      <c r="M8" s="1">
        <f>SUMIF(A19:A544,"DE",M19:M544)</f>
        <v>1.3</v>
      </c>
      <c r="N8" s="1">
        <f>SUMIF(A19:A544,"DE",N19:N544)</f>
        <v>15.227830000000001</v>
      </c>
      <c r="O8" s="10">
        <f>SUMIF(A19:A544,"DE",O19:O544)</f>
        <v>5.7249999999999996</v>
      </c>
      <c r="P8" s="10">
        <f>SUMIF(A19:A544,"DE",P19:P544)</f>
        <v>0</v>
      </c>
      <c r="Q8" s="10">
        <f>SUMIF(A19:A544,"DE",Q19:Q544)</f>
        <v>1.35</v>
      </c>
      <c r="R8" s="10">
        <f>SUMIF(A19:A544,"DE",R19:R544)</f>
        <v>16.195830000000001</v>
      </c>
      <c r="S8" s="4">
        <f>SUMIF(A19:A544,"DE",S19:S544)</f>
        <v>4.6605879999999997</v>
      </c>
      <c r="T8" s="1">
        <f>SUMIF(A19:A544,"DE",T19:T544)</f>
        <v>1.6403000000000003</v>
      </c>
      <c r="U8" s="1">
        <f>SUMIF(A19:A544,"DE",U19:U544)</f>
        <v>0.3</v>
      </c>
      <c r="V8" s="1">
        <f>SUMIF(A19:A544,"DE",V19:V544)</f>
        <v>8.251493</v>
      </c>
      <c r="W8" s="10">
        <f>SUMIF(A19:A544,"DE",W19:W544)</f>
        <v>6.2006369999999986</v>
      </c>
      <c r="X8" s="10">
        <f>SUMIF(A19:A544,"DE",X19:X544)</f>
        <v>1.795552</v>
      </c>
      <c r="Y8" s="10">
        <f>SUMIF(A19:A544,"DE",Y19:Y544)</f>
        <v>2.39</v>
      </c>
      <c r="Z8" s="10">
        <f>SUMIF(A19:A544,"DE",Z19:Z544)</f>
        <v>13.323004999999998</v>
      </c>
      <c r="AA8" s="13">
        <f>SUMIF(A19:A544,"DE",AA19:AA544)</f>
        <v>4.4650000000000007</v>
      </c>
      <c r="AB8" s="13">
        <f>SUMIF(A19:A544,"DE",AB19:AB544)</f>
        <v>9.0811640000000011</v>
      </c>
      <c r="AC8" s="13">
        <f>SUMIF(A19:A544,"DE",AC19:AC544)</f>
        <v>0.13</v>
      </c>
      <c r="AD8" s="13">
        <f>SUMIF(A19:A544,"DE",AD19:AD544)</f>
        <v>10.205000999999999</v>
      </c>
      <c r="AE8" s="10">
        <f>SUMIF(A19:A544,"DE",AE19:AE544)</f>
        <v>3.3865220000000003</v>
      </c>
      <c r="AF8" s="10">
        <f>SUMIF(A19:A544,"DE",AF19:AF544)</f>
        <v>5.3612E-2</v>
      </c>
      <c r="AG8" s="10">
        <f>SUMIF(A19:A544,"DE",AG19:AG544)</f>
        <v>5.0000000000000001E-3</v>
      </c>
      <c r="AH8" s="10">
        <f>SUMIF(A19:A544,"DE",AH19:AH544)</f>
        <v>7.5450409999999994</v>
      </c>
      <c r="AI8" s="1">
        <f>SUMIF(A19:A544,"DE",AI19:AI544)</f>
        <v>2.751045</v>
      </c>
      <c r="AJ8" s="1">
        <f>SUMIF(A19:A544,"DE",AJ19:AJ544)</f>
        <v>0.1022</v>
      </c>
      <c r="AK8" s="1">
        <f>SUMIF(A19:A544,"DE",AK19:AK544)</f>
        <v>0.02</v>
      </c>
      <c r="AL8" s="1">
        <f>SUMIF(A19:A544,"DE",AL19:AL544)</f>
        <v>4.0433719999999997</v>
      </c>
      <c r="AM8" s="10">
        <f>SUMIF(A19:A544,"DE",AM19:AM544)</f>
        <v>3.1845679999999996</v>
      </c>
      <c r="AN8" s="10">
        <f>SUMIF(A19:A544,"DE",AN19:AN544)</f>
        <v>0</v>
      </c>
      <c r="AO8" s="10">
        <f>SUMIF(A19:A544,"DE",AO19:AO544)</f>
        <v>0</v>
      </c>
      <c r="AP8" s="10">
        <f>SUMIF(A19:A544,"DE",AP19:AP544)</f>
        <v>4.4545620000000001</v>
      </c>
      <c r="AQ8" s="1">
        <f>SUMIF(A19:A544,"DE",AQ19:AQ544)</f>
        <v>1.9500000000000002</v>
      </c>
      <c r="AR8" s="1">
        <f>SUMIF(A19:A544,"DE",AR19:AR544)</f>
        <v>0</v>
      </c>
      <c r="AS8" s="1">
        <f>SUMIF(A19:A544,"DE",AS19:AS544)</f>
        <v>1.4999999999999999E-2</v>
      </c>
      <c r="AT8" s="1">
        <f>SUMIF(A19:A544,"DE",AT19:AT544)</f>
        <v>2.0039530000000001</v>
      </c>
      <c r="AU8" s="10">
        <f>SUMIF(A19:A544,"DE",AU19:AU544)</f>
        <v>0.69</v>
      </c>
      <c r="AV8" s="10">
        <f>SUMIF(A19:A544,"DE",AV19:AV544)</f>
        <v>0</v>
      </c>
      <c r="AW8" s="10">
        <f>SUMIF(A19:A544,"DE",AW19:AW544)</f>
        <v>0</v>
      </c>
      <c r="AX8" s="10">
        <f>SUMIF(A19:A544,"DE",AX19:AX544)</f>
        <v>0.71555000000000002</v>
      </c>
      <c r="AY8" s="1">
        <f>SUMIF(A19:A544,"DE",AY19:AY544)</f>
        <v>0</v>
      </c>
      <c r="AZ8" s="1">
        <f>SUMIF(A19:A544,"DE",AZ19:AZ544)</f>
        <v>0</v>
      </c>
      <c r="BA8" s="1">
        <f>SUMIF(A19:A544,"DE",BA19:BA544)</f>
        <v>0</v>
      </c>
      <c r="BB8" s="1">
        <f>SUMIF(A19:A544,"DE",BB19:BB544)</f>
        <v>0</v>
      </c>
      <c r="BC8" s="10">
        <f>SUMIF(I19:I544,"DE",BC19:BC544)</f>
        <v>0</v>
      </c>
      <c r="BD8" s="10">
        <f>SUMIF(I19:I544,"DE",BD19:BD544)</f>
        <v>0</v>
      </c>
      <c r="BE8" s="10">
        <f>SUMIF(I19:I544,"DE",BE19:BE544)</f>
        <v>0</v>
      </c>
      <c r="BF8" s="10">
        <f>SUMIF(I19:I544,"DE",BF19:BF544)</f>
        <v>0</v>
      </c>
      <c r="BG8" s="1">
        <f>SUMIF(I19:I544,"DE",BG19:BG544)</f>
        <v>0</v>
      </c>
      <c r="BH8" s="1">
        <f>SUMIF(I19:I544,"DE",BH19:BH544)</f>
        <v>0</v>
      </c>
      <c r="BI8" s="1">
        <f>SUMIF(I19:I544,"DE",BI19:BI544)</f>
        <v>0</v>
      </c>
      <c r="BJ8" s="1">
        <f>SUMIF(I19:I544,"DE",BJ19:BJ544)</f>
        <v>0</v>
      </c>
    </row>
    <row r="9" spans="1:62" x14ac:dyDescent="0.2">
      <c r="B9" s="7" t="s">
        <v>34</v>
      </c>
      <c r="C9" s="4">
        <f>SUMIF(A19:A544,"LB",C19:C544)</f>
        <v>11.279953000000001</v>
      </c>
      <c r="D9" s="1">
        <f>SUMIF(A19:A544,"LB",D19:D544)</f>
        <v>8.7499999999999994E-2</v>
      </c>
      <c r="E9" s="1">
        <f>SUMIF(A19:A544,"LB",E19:E544)</f>
        <v>1.55</v>
      </c>
      <c r="F9" s="1">
        <f>SUMIF(A19:A544,"LB",F19:F544)</f>
        <v>18.264626999999997</v>
      </c>
      <c r="G9" s="10">
        <f>SUMIF(A19:A544,"LB",G19:G544)</f>
        <v>12.638824</v>
      </c>
      <c r="H9" s="10">
        <f>SUMIF(A19:A544,"LB",H19:H544)</f>
        <v>12.228</v>
      </c>
      <c r="I9" s="10">
        <f>SUMIF(A19:A544,"LB",I19:I544)</f>
        <v>0.6</v>
      </c>
      <c r="J9" s="10">
        <f>SUMIF(A19:A544,"LB",J19:J544)</f>
        <v>19.470185999999998</v>
      </c>
      <c r="K9" s="4">
        <f>SUMIF(A19:A544,"LB",K19:K544)</f>
        <v>7.1183770000000006</v>
      </c>
      <c r="L9" s="1">
        <f>SUMIF(A19:A544,"LB",L19:L544)</f>
        <v>10.0974</v>
      </c>
      <c r="M9" s="1">
        <f>SUMIF(A19:A544,"LB",M19:M544)</f>
        <v>2.7050000000000001</v>
      </c>
      <c r="N9" s="1">
        <f>SUMIF(A19:A544,"LB",N19:N544)</f>
        <v>20.813251000000001</v>
      </c>
      <c r="O9" s="10">
        <f>SUMIF(A19:A544,"LB",O19:O544)</f>
        <v>7.901917000000001</v>
      </c>
      <c r="P9" s="10">
        <f>SUMIF(A19:A544,"LB",P19:P544)</f>
        <v>10.131</v>
      </c>
      <c r="Q9" s="10">
        <f>SUMIF(A19:A544,"LB",Q19:Q544)</f>
        <v>0.2</v>
      </c>
      <c r="R9" s="10">
        <f>SUMIF(A19:A544,"LB",R19:R544)</f>
        <v>16.816441000000001</v>
      </c>
      <c r="S9" s="4">
        <f>SUMIF(A19:A544,"LB",S19:S544)</f>
        <v>4.1083410000000002</v>
      </c>
      <c r="T9" s="1">
        <f>SUMIF(A19:A544,"LB",T19:T544)</f>
        <v>13.670000000000002</v>
      </c>
      <c r="U9" s="1">
        <f>SUMIF(A19:A544,"LB",U19:U544)</f>
        <v>0.40500000000000003</v>
      </c>
      <c r="V9" s="1">
        <f>SUMIF(A19:A544,"LB",V19:V544)</f>
        <v>20.871214999999999</v>
      </c>
      <c r="W9" s="10">
        <f>SUMIF(A19:A544,"LB",W19:W544)</f>
        <v>5.0469410000000003</v>
      </c>
      <c r="X9" s="10">
        <f>SUMIF(A19:A544,"LB",X19:X544)</f>
        <v>8.0615000000000023</v>
      </c>
      <c r="Y9" s="10">
        <f>SUMIF(A19:A544,"LB",Y19:Y544)</f>
        <v>0.47500000000000003</v>
      </c>
      <c r="Z9" s="10">
        <f>SUMIF(A19:A544,"LB",Z19:Z544)</f>
        <v>14.183324000000001</v>
      </c>
      <c r="AA9" s="13">
        <f>SUMIF(A19:A544,"LB",AA19:AA544)</f>
        <v>5.7696020000000008</v>
      </c>
      <c r="AB9" s="13">
        <f>SUMIF(A19:A544,"LB",AB19:AB544)</f>
        <v>16.187456000000001</v>
      </c>
      <c r="AC9" s="13">
        <f>SUMIF(A19:A544,"LB",AC19:AC544)</f>
        <v>0.30000000000000004</v>
      </c>
      <c r="AD9" s="13">
        <f>SUMIF(A19:A544,"LB",AD19:AD544)</f>
        <v>18.036633000000002</v>
      </c>
      <c r="AE9" s="10">
        <f>SUMIF(A19:A544,"LB",AE19:AE544)</f>
        <v>6.4210909999999997</v>
      </c>
      <c r="AF9" s="10">
        <f>SUMIF(A19:A544,"LB",AF19:AF544)</f>
        <v>6.2278640000000003</v>
      </c>
      <c r="AG9" s="10">
        <f>SUMIF(A19:A544,"LB",AG19:AG544)</f>
        <v>0.53749999999999998</v>
      </c>
      <c r="AH9" s="10">
        <f>SUMIF(A19:A544,"LB",AH19:AH544)</f>
        <v>14.897838999999999</v>
      </c>
      <c r="AI9" s="1">
        <f>SUMIF(A19:A544,"LB",AI19:AI544)</f>
        <v>7.5112079999999999</v>
      </c>
      <c r="AJ9" s="1">
        <f>SUMIF(A19:A544,"LB",AJ19:AJ544)</f>
        <v>1.4999999999999999E-2</v>
      </c>
      <c r="AK9" s="1">
        <f>SUMIF(A19:A544,"LB",AK19:AK544)</f>
        <v>0.78749999999999998</v>
      </c>
      <c r="AL9" s="1">
        <f>SUMIF(A19:A544,"LB",AL19:AL544)</f>
        <v>14.708787999999998</v>
      </c>
      <c r="AM9" s="10">
        <f>SUMIF(A19:A544,"LB",AM19:AM544)</f>
        <v>14.650182999999998</v>
      </c>
      <c r="AN9" s="10">
        <f>SUMIF(A19:A544,"LB",AN19:AN544)</f>
        <v>7.2</v>
      </c>
      <c r="AO9" s="10">
        <f>SUMIF(A19:A544,"LB",AO19:AO544)</f>
        <v>2.2599999999999998</v>
      </c>
      <c r="AP9" s="10">
        <f>SUMIF(A19:A544,"LB",AP19:AP544)</f>
        <v>26.622161000000002</v>
      </c>
      <c r="AQ9" s="1">
        <f>SUMIF(A19:A544,"LB",AQ19:AQ544)</f>
        <v>15.467865</v>
      </c>
      <c r="AR9" s="1">
        <f>SUMIF(A19:A544,"LB",AR19:AR544)</f>
        <v>0</v>
      </c>
      <c r="AS9" s="1">
        <f>SUMIF(A19:A544,"LB",AS19:AS544)</f>
        <v>2.27</v>
      </c>
      <c r="AT9" s="1">
        <f>SUMIF(A19:A544,"LB",AT19:AT544)</f>
        <v>25.171683000000002</v>
      </c>
      <c r="AU9" s="10">
        <f>SUMIF(A19:A544,"LB",AU19:AU544)</f>
        <v>8.75</v>
      </c>
      <c r="AV9" s="10">
        <f>SUMIF(A19:A544,"LB",AV19:AV544)</f>
        <v>0</v>
      </c>
      <c r="AW9" s="10">
        <f>SUMIF(A19:A544,"LB",AW19:AW544)</f>
        <v>0.75</v>
      </c>
      <c r="AX9" s="10">
        <f>SUMIF(A19:A544,"LB",AX19:AX544)</f>
        <v>9.5</v>
      </c>
      <c r="AY9" s="1">
        <f>SUMIF(A19:A544,"LB",AY19:AY544)</f>
        <v>0</v>
      </c>
      <c r="AZ9" s="1">
        <f>SUMIF(A19:A544,"LB",AZ19:AZ544)</f>
        <v>0</v>
      </c>
      <c r="BA9" s="1">
        <f>SUMIF(A19:A544,"LB",BA19:BA544)</f>
        <v>0</v>
      </c>
      <c r="BB9" s="1">
        <f>SUMIF(A19:A544,"LB",BB19:BB544)</f>
        <v>0</v>
      </c>
      <c r="BC9" s="10">
        <f>SUMIF(I19:I544,"LB",BC19:BC544)</f>
        <v>0</v>
      </c>
      <c r="BD9" s="10">
        <f>SUMIF(I19:I544,"LB",BD19:BD544)</f>
        <v>0</v>
      </c>
      <c r="BE9" s="10">
        <f>SUMIF(I19:I544,"LB",BE19:BE544)</f>
        <v>0</v>
      </c>
      <c r="BF9" s="10">
        <f>SUMIF(I19:I544,"LB",BF19:BF544)</f>
        <v>0</v>
      </c>
      <c r="BG9" s="1">
        <f>SUMIF(I19:I544,"LB",BG19:BG544)</f>
        <v>0</v>
      </c>
      <c r="BH9" s="1">
        <f>SUMIF(I19:I544,"LB",BH19:BH544)</f>
        <v>0</v>
      </c>
      <c r="BI9" s="1">
        <f>SUMIF(I19:I544,"LB",BI19:BI544)</f>
        <v>0</v>
      </c>
      <c r="BJ9" s="1">
        <f>SUMIF(I19:I544,"LB",BJ19:BJ544)</f>
        <v>0</v>
      </c>
    </row>
    <row r="10" spans="1:62" x14ac:dyDescent="0.2">
      <c r="B10" s="7" t="s">
        <v>35</v>
      </c>
      <c r="C10" s="4">
        <f>SUMIF(A19:A544,"CB",C19:C544)</f>
        <v>3.7448000000000001</v>
      </c>
      <c r="D10" s="1">
        <f>SUMIF(A19:A544,"CB",D19:D544)</f>
        <v>0.39650000000000002</v>
      </c>
      <c r="E10" s="1">
        <f>SUMIF(A19:A544,"CB",E19:E544)</f>
        <v>4.1000000000000002E-2</v>
      </c>
      <c r="F10" s="1">
        <f>SUMIF(A19:A544,"CB",F19:F544)</f>
        <v>9.108566999999999</v>
      </c>
      <c r="G10" s="10">
        <f>SUMIF(A19:A544,"CB",G19:G544)</f>
        <v>12.393076000000001</v>
      </c>
      <c r="H10" s="10">
        <f>SUMIF(A19:A544,"CB",H19:H544)</f>
        <v>0.39</v>
      </c>
      <c r="I10" s="10">
        <f>SUMIF(A19:A544,"CB",I19:I544)</f>
        <v>0.13500000000000001</v>
      </c>
      <c r="J10" s="10">
        <f>SUMIF(A19:A544,"CB",J19:J544)</f>
        <v>13.203201</v>
      </c>
      <c r="K10" s="4">
        <f>SUMIF(A19:A544,"CB",K19:K544)</f>
        <v>4.4852939999999997</v>
      </c>
      <c r="L10" s="1">
        <f>SUMIF(A19:A544,"CB",L19:L544)</f>
        <v>1.3554999999999999</v>
      </c>
      <c r="M10" s="1">
        <f>SUMIF(A19:A544,"CB",M19:M544)</f>
        <v>0.40840000000000004</v>
      </c>
      <c r="N10" s="1">
        <f>SUMIF(A19:A544,"CB",N19:N544)</f>
        <v>5.1926940000000004</v>
      </c>
      <c r="O10" s="10">
        <f>SUMIF(A19:A544,"CB",O19:O544)</f>
        <v>5.2857179999999993</v>
      </c>
      <c r="P10" s="10">
        <f>SUMIF(A19:A544,"CB",P19:P544)</f>
        <v>2.8333330000000001</v>
      </c>
      <c r="Q10" s="10">
        <f>SUMIF(A19:A544,"CB",Q19:Q544)</f>
        <v>0.54</v>
      </c>
      <c r="R10" s="10">
        <f>SUMIF(A19:A544,"CB",R19:R544)</f>
        <v>7.3358840000000001</v>
      </c>
      <c r="S10" s="4">
        <f>SUMIF(A19:A544,"CB",S19:S544)</f>
        <v>6.1700589999999993</v>
      </c>
      <c r="T10" s="1">
        <f>SUMIF(A19:A544,"CB",T19:T544)</f>
        <v>9.1374999999999993</v>
      </c>
      <c r="U10" s="1">
        <f>SUMIF(A19:A544,"CB",U19:U544)</f>
        <v>0.78</v>
      </c>
      <c r="V10" s="1">
        <f>SUMIF(A19:A544,"CB",V19:V544)</f>
        <v>11.486433999999999</v>
      </c>
      <c r="W10" s="10">
        <f>SUMIF(A19:A544,"CB",W19:W544)</f>
        <v>6.664288</v>
      </c>
      <c r="X10" s="10">
        <f>SUMIF(A19:A544,"CB",X19:X544)</f>
        <v>6.1615279999999997</v>
      </c>
      <c r="Y10" s="10">
        <f>SUMIF(A19:A544,"CB",Y19:Y544)</f>
        <v>1.6749999999999998</v>
      </c>
      <c r="Z10" s="10">
        <f>SUMIF(A19:A544,"CB",Z19:Z544)</f>
        <v>12.341722000000003</v>
      </c>
      <c r="AA10" s="13">
        <f>SUMIF(A19:A544,"CB",AA19:AA544)</f>
        <v>5.1228600000000002</v>
      </c>
      <c r="AB10" s="13">
        <f>SUMIF(A19:A544,"CB",AB19:AB544)</f>
        <v>5.7847999999999997E-2</v>
      </c>
      <c r="AC10" s="13">
        <f>SUMIF(A19:A544,"CB",AC19:AC544)</f>
        <v>0.15000000000000002</v>
      </c>
      <c r="AD10" s="13">
        <f>SUMIF(A19:A544,"CB",AD19:AD544)</f>
        <v>10.780204000000001</v>
      </c>
      <c r="AE10" s="10">
        <f>SUMIF(A19:A544,"CB",AE19:AE544)</f>
        <v>5.5571900000000003</v>
      </c>
      <c r="AF10" s="10">
        <f>SUMIF(A19:A544,"CB",AF19:AF544)</f>
        <v>10.069252000000001</v>
      </c>
      <c r="AG10" s="10">
        <f>SUMIF(A19:A544,"CB",AG19:AG544)</f>
        <v>0.52968799999999994</v>
      </c>
      <c r="AH10" s="10">
        <f>SUMIF(A19:A544,"CB",AH19:AH544)</f>
        <v>12.603534</v>
      </c>
      <c r="AI10" s="1">
        <f>SUMIF(A19:A544,"CB",AI19:AI544)</f>
        <v>10.673190999999997</v>
      </c>
      <c r="AJ10" s="1">
        <f>SUMIF(A19:A544,"CB",AJ19:AJ544)</f>
        <v>10.097512</v>
      </c>
      <c r="AK10" s="1">
        <f>SUMIF(A19:A544,"CB",AK19:AK544)</f>
        <v>2.7949999999999999</v>
      </c>
      <c r="AL10" s="1">
        <f>SUMIF(A19:A544,"CB",AL19:AL544)</f>
        <v>22.011642999999996</v>
      </c>
      <c r="AM10" s="10">
        <f>SUMIF(A19:A544,"CB",AM19:AM544)</f>
        <v>10.916999999999998</v>
      </c>
      <c r="AN10" s="10">
        <f>SUMIF(A19:A544,"CB",AN19:AN544)</f>
        <v>15.53</v>
      </c>
      <c r="AO10" s="10">
        <f>SUMIF(A19:A544,"CB",AO19:AO544)</f>
        <v>1.21</v>
      </c>
      <c r="AP10" s="10">
        <f>SUMIF(A19:A544,"CB",AP19:AP544)</f>
        <v>22.349992999999998</v>
      </c>
      <c r="AQ10" s="1">
        <f>SUMIF(A19:A544,"CB",AQ19:AQ544)</f>
        <v>9.2750000000000004</v>
      </c>
      <c r="AR10" s="1">
        <f>SUMIF(A19:A544,"CB",AR19:AR544)</f>
        <v>0</v>
      </c>
      <c r="AS10" s="1">
        <f>SUMIF(A19:A544,"CB",AS19:AS544)</f>
        <v>0.51</v>
      </c>
      <c r="AT10" s="1">
        <f>SUMIF(A19:A544,"CB",AT19:AT544)</f>
        <v>14.550813</v>
      </c>
      <c r="AU10" s="10">
        <f>SUMIF(A19:A544,"CB",AU19:AU544)</f>
        <v>6.5</v>
      </c>
      <c r="AV10" s="10">
        <f>SUMIF(A19:A544,"CB",AV19:AV544)</f>
        <v>0</v>
      </c>
      <c r="AW10" s="10">
        <f>SUMIF(A19:A544,"CB",AW19:AW544)</f>
        <v>0.5</v>
      </c>
      <c r="AX10" s="10">
        <f>SUMIF(A19:A544,"CB",AX19:AX544)</f>
        <v>10</v>
      </c>
      <c r="AY10" s="1">
        <f>SUMIF(A19:A544,"CB",AY19:AY544)</f>
        <v>7.5</v>
      </c>
      <c r="AZ10" s="1">
        <f>SUMIF(A19:A544,"CB",AZ19:AZ544)</f>
        <v>0</v>
      </c>
      <c r="BA10" s="1">
        <f>SUMIF(A19:A544,"CB",BA19:BA544)</f>
        <v>0.5</v>
      </c>
      <c r="BB10" s="1">
        <f>SUMIF(A19:A544,"CB",BB19:BB544)</f>
        <v>11</v>
      </c>
      <c r="BC10" s="10">
        <f>SUMIF(I19:I544,"CB",BC19:BC544)</f>
        <v>0</v>
      </c>
      <c r="BD10" s="10">
        <f>SUMIF(I19:I544,"CB",BD19:BD544)</f>
        <v>0</v>
      </c>
      <c r="BE10" s="10">
        <f>SUMIF(I19:I544,"CB",BE19:BE544)</f>
        <v>0</v>
      </c>
      <c r="BF10" s="10">
        <f>SUMIF(I19:I544,"CB",BF19:BF544)</f>
        <v>0</v>
      </c>
      <c r="BG10" s="1">
        <f>SUMIF(I19:I544,"CB",BG19:BG544)</f>
        <v>0</v>
      </c>
      <c r="BH10" s="1">
        <f>SUMIF(I19:I544,"CB",BH19:BH544)</f>
        <v>0</v>
      </c>
      <c r="BI10" s="1">
        <f>SUMIF(I19:I544,"CB",BI19:BI544)</f>
        <v>0</v>
      </c>
      <c r="BJ10" s="1">
        <f>SUMIF(I19:I544,"CB",BJ19:BJ544)</f>
        <v>0</v>
      </c>
    </row>
    <row r="11" spans="1:62" x14ac:dyDescent="0.2">
      <c r="A11" s="11"/>
      <c r="B11" s="11" t="s">
        <v>36</v>
      </c>
      <c r="C11" s="12">
        <f>SUMIF(A19:A544,"S",C19:C544)</f>
        <v>4.41</v>
      </c>
      <c r="D11" s="13">
        <f>SUMIF(A19:A544,"S",D19:D544)</f>
        <v>0.55000000000000004</v>
      </c>
      <c r="E11" s="13">
        <f>SUMIF(A19:A544,"S",E19:E544)</f>
        <v>0.05</v>
      </c>
      <c r="F11" s="13">
        <f>SUMIF(A19:A544,"S",F19:F544)</f>
        <v>6.157388000000001</v>
      </c>
      <c r="G11" s="14">
        <f>SUMIF(A19:A544,"S",G19:G544)</f>
        <v>5.598071</v>
      </c>
      <c r="H11" s="14">
        <f>SUMIF(A19:A544,"S",H19:H544)</f>
        <v>0.59</v>
      </c>
      <c r="I11" s="14">
        <f>SUMIF(A19:A544,"S",I19:I544)</f>
        <v>0.83000000000000007</v>
      </c>
      <c r="J11" s="14">
        <f>SUMIF(A19:A544,"S",J19:J544)</f>
        <v>8.0423340000000003</v>
      </c>
      <c r="K11" s="12">
        <f>SUMIF(A19:A544,"S",K19:K544)</f>
        <v>5.0244</v>
      </c>
      <c r="L11" s="13">
        <f>SUMIF(A19:A544,"S",L19:L544)</f>
        <v>3.72</v>
      </c>
      <c r="M11" s="13">
        <f>SUMIF(A19:A544,"S",M19:M544)</f>
        <v>0.04</v>
      </c>
      <c r="N11" s="13">
        <f>SUMIF(A19:A544,"S",N19:N544)</f>
        <v>6.9011690000000012</v>
      </c>
      <c r="O11" s="14">
        <f>SUMIF(A19:A544,"S",O19:O544)</f>
        <v>2.2276470000000002</v>
      </c>
      <c r="P11" s="14">
        <f>SUMIF(A19:A544,"S",P19:P544)</f>
        <v>4.05</v>
      </c>
      <c r="Q11" s="14">
        <f>SUMIF(A19:A544,"S",Q19:Q544)</f>
        <v>1.5550000000000002</v>
      </c>
      <c r="R11" s="14">
        <f>SUMIF(A19:A544,"S",R19:R544)</f>
        <v>6.0376469999999998</v>
      </c>
      <c r="S11" s="12">
        <f>SUMIF(A19:A544,"S",S19:S544)</f>
        <v>7.5088709999999992</v>
      </c>
      <c r="T11" s="13">
        <f>SUMIF(A19:A544,"S",T19:T544)</f>
        <v>5.1334999999999999E-2</v>
      </c>
      <c r="U11" s="13">
        <f>SUMIF(A19:A544,"S",U19:U544)</f>
        <v>0.30000000000000004</v>
      </c>
      <c r="V11" s="13">
        <f>SUMIF(A19:A544,"S",V19:V544)</f>
        <v>11.002745000000001</v>
      </c>
      <c r="W11" s="14">
        <f>SUMIF(A19:A544,"S",W19:W544)</f>
        <v>3.0726220000000004</v>
      </c>
      <c r="X11" s="14">
        <f>SUMIF(A19:A544,"S",X19:X544)</f>
        <v>0.3</v>
      </c>
      <c r="Y11" s="14">
        <f>SUMIF(A19:A544,"S",Y19:Y544)</f>
        <v>0.32000000000000006</v>
      </c>
      <c r="Z11" s="14">
        <f>SUMIF(A19:A544,"S",Z19:Z544)</f>
        <v>5.6979179999999996</v>
      </c>
      <c r="AA11" s="13">
        <f>SUMIF(A19:A544,"S",AA19:AA544)</f>
        <v>2.9200000000000004</v>
      </c>
      <c r="AB11" s="13">
        <f>SUMIF(A19:A544,"S",AB19:AB544)</f>
        <v>4.1041639999999999</v>
      </c>
      <c r="AC11" s="13">
        <f>SUMIF(A19:A544,"S",AC19:AC544)</f>
        <v>0.375</v>
      </c>
      <c r="AD11" s="13">
        <f>SUMIF(A19:A544,"S",AD19:AD544)</f>
        <v>5.1640820000000005</v>
      </c>
      <c r="AE11" s="14">
        <f>SUMIF(A19:A544,"S",AE19:AE544)</f>
        <v>3.8721930000000002</v>
      </c>
      <c r="AF11" s="14">
        <f>SUMIF(A19:A544,"S",AF19:AF544)</f>
        <v>1.5386</v>
      </c>
      <c r="AG11" s="14">
        <f>SUMIF(A19:A544,"S",AG19:AG544)</f>
        <v>0.1</v>
      </c>
      <c r="AH11" s="14">
        <f>SUMIF(A19:A544,"S",AH19:AH544)</f>
        <v>5.6846770000000006</v>
      </c>
      <c r="AI11" s="1">
        <f>SUMIF(A19:A544,"S",AI19:AI544)</f>
        <v>4.8816439999999997</v>
      </c>
      <c r="AJ11" s="1">
        <f>SUMIF(A19:A544,"S",AJ19:AJ544)</f>
        <v>6.5000000000000002E-2</v>
      </c>
      <c r="AK11" s="1">
        <f>SUMIF(A19:A544,"S",AK19:AK544)</f>
        <v>0.40550000000000003</v>
      </c>
      <c r="AL11" s="1">
        <f>SUMIF(A19:A544,"S",AL19:AL544)</f>
        <v>7.9265859999999995</v>
      </c>
      <c r="AM11" s="10">
        <f>SUMIF(A19:A544,"S",AM19:AM544)</f>
        <v>3.6451660000000001</v>
      </c>
      <c r="AN11" s="10">
        <f>SUMIF(A19:A544,"S",AN19:AN544)</f>
        <v>2.4</v>
      </c>
      <c r="AO11" s="10">
        <f>SUMIF(A19:A544,"S",AO19:AO544)</f>
        <v>0.20600000000000002</v>
      </c>
      <c r="AP11" s="10">
        <f>SUMIF(A19:A544,"S",AP19:AP544)</f>
        <v>5.1889409999999998</v>
      </c>
      <c r="AQ11" s="1">
        <f>SUMIF(A19:A544,"S",AQ19:AQ544)</f>
        <v>2.0750000000000002</v>
      </c>
      <c r="AR11" s="1">
        <f>SUMIF(A19:A544,"S",AR19:AR544)</f>
        <v>0</v>
      </c>
      <c r="AS11" s="1">
        <f>SUMIF(A19:A544,"S",AS19:AS544)</f>
        <v>0.20600000000000002</v>
      </c>
      <c r="AT11" s="1">
        <f>SUMIF(A19:A544,"S",AT19:AT544)</f>
        <v>3.2143999999999999</v>
      </c>
      <c r="AU11" s="10">
        <f>SUMIF(A19:A544,"S",AU19:AU544)</f>
        <v>1.8</v>
      </c>
      <c r="AV11" s="10">
        <f>SUMIF(A19:A544,"S",AV19:AV544)</f>
        <v>0</v>
      </c>
      <c r="AW11" s="10">
        <f>SUMIF(A19:A544,"S",AW19:AW544)</f>
        <v>0.2</v>
      </c>
      <c r="AX11" s="10">
        <f>SUMIF(A19:A544,"S",AX19:AX544)</f>
        <v>2.8</v>
      </c>
      <c r="AY11" s="1">
        <f>SUMIF(A19:A544,"S",AY19:AY544)</f>
        <v>0</v>
      </c>
      <c r="AZ11" s="1">
        <f>SUMIF(A19:A544,"S",AZ19:AZ544)</f>
        <v>0</v>
      </c>
      <c r="BA11" s="1">
        <f>SUMIF(A19:A544,"S",BA19:BA544)</f>
        <v>0</v>
      </c>
      <c r="BB11" s="1">
        <f>SUMIF(A19:A544,"S",BB19:BB544)</f>
        <v>0</v>
      </c>
      <c r="BC11" s="10">
        <f>SUMIF(I19:I544,"S",BC19:BC544)</f>
        <v>0</v>
      </c>
      <c r="BD11" s="10">
        <f>SUMIF(I19:I544,"S",BD19:BD544)</f>
        <v>0</v>
      </c>
      <c r="BE11" s="10">
        <f>SUMIF(I19:I544,"S",BE19:BE544)</f>
        <v>0</v>
      </c>
      <c r="BF11" s="10">
        <f>SUMIF(I19:I544,"S",BF19:BF544)</f>
        <v>0</v>
      </c>
      <c r="BG11" s="1">
        <f>SUMIF(I19:I544,"S",BG19:BG544)</f>
        <v>0</v>
      </c>
      <c r="BH11" s="1">
        <f>SUMIF(I19:I544,"S",BH19:BH544)</f>
        <v>0</v>
      </c>
      <c r="BI11" s="1">
        <f>SUMIF(I19:I544,"S",BI19:BI544)</f>
        <v>0</v>
      </c>
      <c r="BJ11" s="1">
        <f>SUMIF(I19:I544,"S",BJ19:BJ544)</f>
        <v>0</v>
      </c>
    </row>
    <row r="12" spans="1:62" s="18" customFormat="1" x14ac:dyDescent="0.2">
      <c r="B12" s="18" t="s">
        <v>37</v>
      </c>
      <c r="C12" s="18">
        <f t="shared" ref="C12:Z12" si="4">SUM(C7:C11)</f>
        <v>23.132424</v>
      </c>
      <c r="D12" s="18">
        <f t="shared" si="4"/>
        <v>25.175699999999999</v>
      </c>
      <c r="E12" s="18">
        <f t="shared" si="4"/>
        <v>4.2410000000000005</v>
      </c>
      <c r="F12" s="18">
        <f t="shared" si="4"/>
        <v>52.366652000000002</v>
      </c>
      <c r="G12" s="18">
        <f t="shared" si="4"/>
        <v>35.738782</v>
      </c>
      <c r="H12" s="18">
        <f t="shared" si="4"/>
        <v>20.625499999999999</v>
      </c>
      <c r="I12" s="18">
        <f t="shared" si="4"/>
        <v>2.165</v>
      </c>
      <c r="J12" s="18">
        <f t="shared" si="4"/>
        <v>56.029038999999997</v>
      </c>
      <c r="K12" s="18">
        <f t="shared" si="4"/>
        <v>24.542071</v>
      </c>
      <c r="L12" s="18">
        <f t="shared" si="4"/>
        <v>22.172899999999998</v>
      </c>
      <c r="M12" s="18">
        <f t="shared" si="4"/>
        <v>4.4534000000000002</v>
      </c>
      <c r="N12" s="18">
        <f t="shared" si="4"/>
        <v>52.780487000000008</v>
      </c>
      <c r="O12" s="18">
        <f t="shared" si="4"/>
        <v>25.080952000000003</v>
      </c>
      <c r="P12" s="18">
        <f t="shared" si="4"/>
        <v>18.941158000000001</v>
      </c>
      <c r="Q12" s="18">
        <f t="shared" si="4"/>
        <v>4.7890000000000006</v>
      </c>
      <c r="R12" s="18">
        <f t="shared" si="4"/>
        <v>52.615760000000002</v>
      </c>
      <c r="S12" s="18">
        <f t="shared" si="4"/>
        <v>27.012599999999996</v>
      </c>
      <c r="T12" s="18">
        <f t="shared" si="4"/>
        <v>44.273834999999998</v>
      </c>
      <c r="U12" s="18">
        <f t="shared" si="4"/>
        <v>2.2000000000000002</v>
      </c>
      <c r="V12" s="18">
        <f t="shared" si="4"/>
        <v>61.283803000000006</v>
      </c>
      <c r="W12" s="18">
        <f t="shared" si="4"/>
        <v>26.490193999999999</v>
      </c>
      <c r="X12" s="18">
        <f t="shared" si="4"/>
        <v>16.468580000000003</v>
      </c>
      <c r="Y12" s="18">
        <f t="shared" si="4"/>
        <v>5.25</v>
      </c>
      <c r="Z12" s="18">
        <f t="shared" si="4"/>
        <v>56.203850000000003</v>
      </c>
      <c r="AA12" s="18">
        <f t="shared" ref="AA12:AL12" si="5">SUM(AA7:AA11)</f>
        <v>27.431815000000004</v>
      </c>
      <c r="AB12" s="18">
        <f t="shared" si="5"/>
        <v>29.940632000000004</v>
      </c>
      <c r="AC12" s="18">
        <f t="shared" si="5"/>
        <v>1.5550000000000002</v>
      </c>
      <c r="AD12" s="18">
        <f t="shared" si="5"/>
        <v>58.918206000000005</v>
      </c>
      <c r="AE12" s="18">
        <f t="shared" si="5"/>
        <v>28.771584000000001</v>
      </c>
      <c r="AF12" s="18">
        <f t="shared" si="5"/>
        <v>18.894327999999998</v>
      </c>
      <c r="AG12" s="18">
        <f t="shared" si="5"/>
        <v>1.8784380000000001</v>
      </c>
      <c r="AH12" s="18">
        <f t="shared" si="5"/>
        <v>55.670678000000002</v>
      </c>
      <c r="AI12" s="18">
        <f t="shared" si="5"/>
        <v>29.846015999999999</v>
      </c>
      <c r="AJ12" s="18">
        <f t="shared" si="5"/>
        <v>15.311383999999999</v>
      </c>
      <c r="AK12" s="18">
        <f t="shared" si="5"/>
        <v>6.4079999999999995</v>
      </c>
      <c r="AL12" s="18">
        <f t="shared" si="5"/>
        <v>60.667235999999988</v>
      </c>
      <c r="AM12" s="18">
        <f t="shared" ref="AM12:BB12" si="6">SUM(AM7:AM11)</f>
        <v>37.335509999999999</v>
      </c>
      <c r="AN12" s="18">
        <f t="shared" si="6"/>
        <v>25.83</v>
      </c>
      <c r="AO12" s="18">
        <f t="shared" si="6"/>
        <v>4.4859999999999998</v>
      </c>
      <c r="AP12" s="18">
        <f t="shared" si="6"/>
        <v>66.328834999999998</v>
      </c>
      <c r="AQ12" s="18">
        <f t="shared" si="6"/>
        <v>31.726823999999997</v>
      </c>
      <c r="AR12" s="18">
        <f t="shared" si="6"/>
        <v>0</v>
      </c>
      <c r="AS12" s="18">
        <f t="shared" si="6"/>
        <v>4.2010000000000005</v>
      </c>
      <c r="AT12" s="18">
        <f t="shared" si="6"/>
        <v>50.357726</v>
      </c>
      <c r="AU12" s="18">
        <f t="shared" si="6"/>
        <v>18.739999999999998</v>
      </c>
      <c r="AV12" s="18">
        <f t="shared" si="6"/>
        <v>0</v>
      </c>
      <c r="AW12" s="18">
        <f t="shared" si="6"/>
        <v>1.865939</v>
      </c>
      <c r="AX12" s="18">
        <f t="shared" si="6"/>
        <v>25.339407000000001</v>
      </c>
      <c r="AY12" s="18">
        <f t="shared" si="6"/>
        <v>7.5</v>
      </c>
      <c r="AZ12" s="18">
        <f t="shared" si="6"/>
        <v>0</v>
      </c>
      <c r="BA12" s="18">
        <f t="shared" si="6"/>
        <v>0.5</v>
      </c>
      <c r="BB12" s="18">
        <f t="shared" si="6"/>
        <v>11</v>
      </c>
      <c r="BC12" s="18">
        <f t="shared" ref="BC12:BJ12" si="7">SUM(BC7:BC11)</f>
        <v>0</v>
      </c>
      <c r="BD12" s="18">
        <f t="shared" si="7"/>
        <v>0</v>
      </c>
      <c r="BE12" s="18">
        <f t="shared" si="7"/>
        <v>0</v>
      </c>
      <c r="BF12" s="18">
        <f t="shared" si="7"/>
        <v>0</v>
      </c>
      <c r="BG12" s="18">
        <f t="shared" si="7"/>
        <v>0</v>
      </c>
      <c r="BH12" s="18">
        <f t="shared" si="7"/>
        <v>0</v>
      </c>
      <c r="BI12" s="18">
        <f t="shared" si="7"/>
        <v>0</v>
      </c>
      <c r="BJ12" s="18">
        <f t="shared" si="7"/>
        <v>0</v>
      </c>
    </row>
    <row r="13" spans="1:62" x14ac:dyDescent="0.2">
      <c r="A13" s="15"/>
      <c r="B13" s="15" t="s">
        <v>39</v>
      </c>
      <c r="C13" s="5">
        <f>SUMIF(A19:A544,"K",C19:C544)</f>
        <v>0.27500000000000002</v>
      </c>
      <c r="D13" s="3">
        <f>SUMIF(A19:A544,"K",D19:D544)</f>
        <v>0.42499999999999999</v>
      </c>
      <c r="E13" s="3">
        <f>SUMIF(A19:A544,"K",E19:E544)</f>
        <v>0</v>
      </c>
      <c r="F13" s="3">
        <f>SUMIF(A19:A544,"K",F19:F544)</f>
        <v>0.38124999999999998</v>
      </c>
      <c r="G13" s="16">
        <f>SUMIF(A19:A544,"K",G19:G544)</f>
        <v>0.36</v>
      </c>
      <c r="H13" s="16">
        <f>SUMIF(A19:A544,"K",H19:H544)</f>
        <v>0</v>
      </c>
      <c r="I13" s="16">
        <f>SUMIF(A19:A544,"K",I19:I544)</f>
        <v>0</v>
      </c>
      <c r="J13" s="16">
        <f>SUMIF(A19:A544,"K",J19:J544)</f>
        <v>0.46625</v>
      </c>
      <c r="K13" s="5">
        <f>SUMIF(A19:A544,"K",K19:K544)</f>
        <v>0.44500000000000001</v>
      </c>
      <c r="L13" s="3">
        <f>SUMIF(A19:A544,"K",L19:L544)</f>
        <v>0</v>
      </c>
      <c r="M13" s="3">
        <f>SUMIF(A19:A544,"K",M19:M544)</f>
        <v>0</v>
      </c>
      <c r="N13" s="3">
        <f>SUMIF(A19:A544,"K",N19:N544)</f>
        <v>0.55125000000000002</v>
      </c>
      <c r="O13" s="16">
        <f>SUMIF(A19:A544,"K",O19:O544)</f>
        <v>1.01</v>
      </c>
      <c r="P13" s="16">
        <f>SUMIF(A19:A544,"K",P19:P544)</f>
        <v>0</v>
      </c>
      <c r="Q13" s="16">
        <f>SUMIF(A19:A544,"K",Q19:Q544)</f>
        <v>0</v>
      </c>
      <c r="R13" s="16">
        <f>SUMIF(A19:A544,"K",R19:R544)</f>
        <v>1.11625</v>
      </c>
      <c r="S13" s="5">
        <f>SUMIF(A19:A544,"K",S19:S544)</f>
        <v>2.1142940000000001</v>
      </c>
      <c r="T13" s="3">
        <f>SUMIF(A19:A544,"K",T19:T544)</f>
        <v>4</v>
      </c>
      <c r="U13" s="3">
        <f>SUMIF(A19:A544,"K",U19:U544)</f>
        <v>0</v>
      </c>
      <c r="V13" s="3">
        <f>SUMIF(A19:A544,"K",V19:V544)</f>
        <v>2.9142939999999999</v>
      </c>
      <c r="W13" s="16">
        <f>SUMIF(A19:A544,"K",W19:W544)</f>
        <v>1.7</v>
      </c>
      <c r="X13" s="16">
        <f>SUMIF(A19:A544,"K",X19:X544)</f>
        <v>0</v>
      </c>
      <c r="Y13" s="16">
        <f>SUMIF(A19:A544,"K",Y19:Y544)</f>
        <v>0.1</v>
      </c>
      <c r="Z13" s="16">
        <f>SUMIF(A19:A544,"K",Z19:Z544)</f>
        <v>2.6</v>
      </c>
      <c r="AA13" s="13">
        <f>SUMIF(A19:A544,"K",AA19:AA544)</f>
        <v>2.1</v>
      </c>
      <c r="AB13" s="13">
        <f>SUMIF(A19:A544,"K",AB19:AB544)</f>
        <v>0</v>
      </c>
      <c r="AC13" s="13">
        <f>SUMIF(A19:A544,"K",AC19:AC544)</f>
        <v>0.1</v>
      </c>
      <c r="AD13" s="13">
        <f>SUMIF(A19:A544,"K",AD19:AD544)</f>
        <v>3</v>
      </c>
      <c r="AE13" s="16">
        <f>SUMIF(A19:A544,"K",AE19:AE544)</f>
        <v>2.5</v>
      </c>
      <c r="AF13" s="16">
        <f>SUMIF(A19:A544,"K",AF19:AF544)</f>
        <v>0</v>
      </c>
      <c r="AG13" s="16">
        <f>SUMIF(A19:A544,"K",AG19:AG544)</f>
        <v>0.1</v>
      </c>
      <c r="AH13" s="16">
        <f>SUMIF(A19:A544,"K",AH19:AH544)</f>
        <v>3.4</v>
      </c>
      <c r="AI13" s="1">
        <f>SUMIF(A19:A544,"K",AI19:AI544)</f>
        <v>2.9</v>
      </c>
      <c r="AJ13" s="1">
        <f>SUMIF(A19:A544,"K",AJ19:AJ544)</f>
        <v>0</v>
      </c>
      <c r="AK13" s="1">
        <f>SUMIF(A19:A544,"K",AK19:AK544)</f>
        <v>0.1</v>
      </c>
      <c r="AL13" s="1">
        <f>SUMIF(A19:A544,"K",AL19:AL544)</f>
        <v>3.85</v>
      </c>
      <c r="AM13" s="10">
        <f>SUMIF(A19:A544,"K",AM19:AM544)</f>
        <v>4.4400000000000004</v>
      </c>
      <c r="AN13" s="10">
        <f>SUMIF(A19:A544,"K",AN19:AN544)</f>
        <v>0</v>
      </c>
      <c r="AO13" s="10">
        <f>SUMIF(A19:A544,"K",AO19:AO544)</f>
        <v>0.1</v>
      </c>
      <c r="AP13" s="10">
        <f>SUMIF(A19:A544,"K",AP19:AP544)</f>
        <v>4.59</v>
      </c>
      <c r="AQ13" s="1">
        <f>SUMIF(A19:A544,"K",AQ19:AQ544)</f>
        <v>0</v>
      </c>
      <c r="AR13" s="1">
        <f>SUMIF(A19:A544,"K",AR19:AR544)</f>
        <v>0</v>
      </c>
      <c r="AS13" s="1">
        <f>SUMIF(A19:A544,"K",AS19:AS544)</f>
        <v>0</v>
      </c>
      <c r="AT13" s="1">
        <f>SUMIF(A19:A544,"K",AT19:AT544)</f>
        <v>0</v>
      </c>
      <c r="AU13" s="10">
        <f>SUMIF(A19:A544,"K",AU19:AU544)</f>
        <v>0</v>
      </c>
      <c r="AV13" s="10">
        <f>SUMIF(A19:A544,"K",AV19:AV544)</f>
        <v>0</v>
      </c>
      <c r="AW13" s="10">
        <f>SUMIF(A19:A544,"K",AW19:AW544)</f>
        <v>0</v>
      </c>
      <c r="AX13" s="10">
        <f>SUMIF(A19:A544,"K",AX19:AX544)</f>
        <v>0</v>
      </c>
      <c r="AY13" s="1">
        <f>SUMIF(A19:A544,"K",AY19:AY544)</f>
        <v>0</v>
      </c>
      <c r="AZ13" s="1">
        <f>SUMIF(A19:A544,"K",AZ19:AZ544)</f>
        <v>0</v>
      </c>
      <c r="BA13" s="1">
        <f>SUMIF(A19:A544,"K",BA19:BA544)</f>
        <v>0</v>
      </c>
      <c r="BB13" s="1">
        <f>SUMIF(A19:A544,"K",BB19:BB544)</f>
        <v>0</v>
      </c>
      <c r="BC13" s="10">
        <f>SUMIF(I19:I544,"K",BC19:BC544)</f>
        <v>0</v>
      </c>
      <c r="BD13" s="10">
        <f>SUMIF(I19:I544,"K",BD19:BD544)</f>
        <v>0</v>
      </c>
      <c r="BE13" s="10">
        <f>SUMIF(I19:I544,"K",BE19:BE544)</f>
        <v>0</v>
      </c>
      <c r="BF13" s="10">
        <f>SUMIF(I19:I544,"K",BF19:BF544)</f>
        <v>0</v>
      </c>
      <c r="BG13" s="1">
        <f>SUMIF(I19:I544,"K",BG19:BG544)</f>
        <v>0</v>
      </c>
      <c r="BH13" s="1">
        <f>SUMIF(I19:I544,"K",BH19:BH544)</f>
        <v>0</v>
      </c>
      <c r="BI13" s="1">
        <f>SUMIF(I19:I544,"K",BI19:BI544)</f>
        <v>0</v>
      </c>
      <c r="BJ13" s="1">
        <f>SUMIF(I19:I544,"K",BJ19:BJ544)</f>
        <v>0</v>
      </c>
    </row>
    <row r="14" spans="1:62" x14ac:dyDescent="0.2">
      <c r="B14" s="7" t="s">
        <v>40</v>
      </c>
      <c r="C14" s="4">
        <f>SUMIF(A19:A544,"P",C19:C544)</f>
        <v>1.191176</v>
      </c>
      <c r="D14" s="1">
        <f>SUMIF(A19:A544,"P",D19:D544)</f>
        <v>0</v>
      </c>
      <c r="E14" s="1">
        <f>SUMIF(A19:A544,"P",E19:E544)</f>
        <v>0</v>
      </c>
      <c r="F14" s="1">
        <f>SUMIF(A19:A544,"P",F19:F544)</f>
        <v>1.21</v>
      </c>
      <c r="G14" s="10">
        <f>SUMIF(A19:A544,"P",G19:G544)</f>
        <v>0.59499999999999997</v>
      </c>
      <c r="H14" s="10">
        <f>SUMIF(A19:A544,"P",H19:H544)</f>
        <v>0</v>
      </c>
      <c r="I14" s="10">
        <f>SUMIF(A19:A544,"P",I19:I544)</f>
        <v>0.1</v>
      </c>
      <c r="J14" s="10">
        <f>SUMIF(A19:A544,"P",J19:J544)</f>
        <v>0.89500000000000002</v>
      </c>
      <c r="K14" s="4">
        <f>SUMIF(A19:A544,"P",K19:K544)</f>
        <v>0.76119999999999999</v>
      </c>
      <c r="L14" s="1">
        <f>SUMIF(A19:A544,"P",L19:L544)</f>
        <v>0</v>
      </c>
      <c r="M14" s="1">
        <f>SUMIF(A19:A544,"P",M19:M544)</f>
        <v>2.5000000000000001E-2</v>
      </c>
      <c r="N14" s="1">
        <f>SUMIF(A19:A544,"P",N19:N544)</f>
        <v>0.98619999999999997</v>
      </c>
      <c r="O14" s="10">
        <f>SUMIF(A19:A544,"P",O19:O544)</f>
        <v>0.745</v>
      </c>
      <c r="P14" s="10">
        <f>SUMIF(A19:A544,"P",P19:P544)</f>
        <v>0.05</v>
      </c>
      <c r="Q14" s="10">
        <f>SUMIF(A19:A544,"P",Q19:Q544)</f>
        <v>0</v>
      </c>
      <c r="R14" s="10">
        <f>SUMIF(A19:A544,"P",R19:R544)</f>
        <v>0.51</v>
      </c>
      <c r="S14" s="4">
        <f>SUMIF(A19:A544,"P",S19:S544)</f>
        <v>0.32</v>
      </c>
      <c r="T14" s="1">
        <f>SUMIF(A19:A544,"P",T19:T544)</f>
        <v>0.18725</v>
      </c>
      <c r="U14" s="1">
        <f>SUMIF(A19:A544,"P",U19:U544)</f>
        <v>0</v>
      </c>
      <c r="V14" s="1">
        <f>SUMIF(A19:A544,"P",V19:V544)</f>
        <v>0.36681200000000003</v>
      </c>
      <c r="W14" s="10">
        <f>SUMIF(A19:A544,"P",W19:W544)</f>
        <v>0.45</v>
      </c>
      <c r="X14" s="10">
        <f>SUMIF(A19:A544,"P",X19:X544)</f>
        <v>0</v>
      </c>
      <c r="Y14" s="10">
        <f>SUMIF(A19:A544,"P",Y19:Y544)</f>
        <v>0</v>
      </c>
      <c r="Z14" s="10">
        <f>SUMIF(A19:A544,"P",Z19:Z544)</f>
        <v>0.49681199999999998</v>
      </c>
      <c r="AA14" s="13">
        <f>SUMIF(A19:A544,"P",AA19:AA544)</f>
        <v>0.54</v>
      </c>
      <c r="AB14" s="13">
        <f>SUMIF(A19:A544,"P",AB19:AB544)</f>
        <v>0</v>
      </c>
      <c r="AC14" s="13">
        <f>SUMIF(A19:A544,"P",AC19:AC544)</f>
        <v>0</v>
      </c>
      <c r="AD14" s="13">
        <f>SUMIF(A19:A544,"P",AD19:AD544)</f>
        <v>0.586812</v>
      </c>
      <c r="AE14" s="10">
        <f>SUMIF(A19:A544,"P",AE19:AE544)</f>
        <v>0.63</v>
      </c>
      <c r="AF14" s="10">
        <f>SUMIF(A19:A544,"P",AF19:AF544)</f>
        <v>0</v>
      </c>
      <c r="AG14" s="10">
        <f>SUMIF(A19:A544,"P",AG19:AG544)</f>
        <v>0</v>
      </c>
      <c r="AH14" s="10">
        <f>SUMIF(A19:A544,"P",AH19:AH544)</f>
        <v>0.67681400000000003</v>
      </c>
      <c r="AI14" s="1">
        <f>SUMIF(A19:A544,"P",AI19:AI544)</f>
        <v>0</v>
      </c>
      <c r="AJ14" s="1">
        <f>SUMIF(A19:A544,"P",AJ19:AJ544)</f>
        <v>0</v>
      </c>
      <c r="AK14" s="1">
        <f>SUMIF(A19:A544,"P",AK19:AK544)</f>
        <v>0</v>
      </c>
      <c r="AL14" s="1">
        <f>SUMIF(A19:A544,"P",AL19:AL544)</f>
        <v>0</v>
      </c>
      <c r="AM14" s="10">
        <f>SUMIF(A19:A544,"P",AM19:AM544)</f>
        <v>0</v>
      </c>
      <c r="AN14" s="10">
        <f>SUMIF(A19:A544,"P",AN19:AN544)</f>
        <v>0</v>
      </c>
      <c r="AO14" s="10">
        <f>SUMIF(A19:A544,"P",AO19:AO544)</f>
        <v>0</v>
      </c>
      <c r="AP14" s="10">
        <f>SUMIF(A19:A544,"P",AP19:AP544)</f>
        <v>0</v>
      </c>
      <c r="AQ14" s="1">
        <f>SUMIF(A19:A544,"P",AQ19:AQ544)</f>
        <v>0</v>
      </c>
      <c r="AR14" s="1">
        <f>SUMIF(A19:A544,"P",AR19:AR544)</f>
        <v>0</v>
      </c>
      <c r="AS14" s="1">
        <f>SUMIF(A19:A544,"P",AS19:AS544)</f>
        <v>0</v>
      </c>
      <c r="AT14" s="1">
        <f>SUMIF(A19:A544,"P",AT19:AT544)</f>
        <v>0</v>
      </c>
      <c r="AU14" s="10">
        <f>SUMIF(A19:A544,"P",AU19:AU544)</f>
        <v>0</v>
      </c>
      <c r="AV14" s="10">
        <f>SUMIF(A19:A544,"P",AV19:AV544)</f>
        <v>0</v>
      </c>
      <c r="AW14" s="10">
        <f>SUMIF(A19:A544,"P",AW19:AW544)</f>
        <v>0</v>
      </c>
      <c r="AX14" s="10">
        <f>SUMIF(A19:A544,"P",AX19:AX544)</f>
        <v>0</v>
      </c>
      <c r="AY14" s="1">
        <f>SUMIF(A19:A544,"P",AY19:AY544)</f>
        <v>0</v>
      </c>
      <c r="AZ14" s="1">
        <f>SUMIF(A19:A544,"P",AZ19:AZ544)</f>
        <v>0</v>
      </c>
      <c r="BA14" s="1">
        <f>SUMIF(A19:A544,"P",BA19:BA544)</f>
        <v>0</v>
      </c>
      <c r="BB14" s="1">
        <f>SUMIF(A19:A544,"P",BB19:BB544)</f>
        <v>0</v>
      </c>
      <c r="BC14" s="10">
        <f>SUMIF(I19:I544,"P",BC19:BC544)</f>
        <v>0</v>
      </c>
      <c r="BD14" s="10">
        <f>SUMIF(I19:I544,"P",BD19:BD544)</f>
        <v>0</v>
      </c>
      <c r="BE14" s="10">
        <f>SUMIF(I19:I544,"P",BE19:BE544)</f>
        <v>0</v>
      </c>
      <c r="BF14" s="10">
        <f>SUMIF(I19:I544,"P",BF19:BF544)</f>
        <v>0</v>
      </c>
      <c r="BG14" s="1">
        <f>SUMIF(I19:I544,"P",BG19:BG544)</f>
        <v>0</v>
      </c>
      <c r="BH14" s="1">
        <f>SUMIF(I19:I544,"P",BH19:BH544)</f>
        <v>0</v>
      </c>
      <c r="BI14" s="1">
        <f>SUMIF(I19:I544,"P",BI19:BI544)</f>
        <v>0</v>
      </c>
      <c r="BJ14" s="1">
        <f>SUMIF(I19:I544,"P",BJ19:BJ544)</f>
        <v>0</v>
      </c>
    </row>
    <row r="15" spans="1:62" x14ac:dyDescent="0.2">
      <c r="A15" s="11"/>
      <c r="B15" s="11" t="s">
        <v>41</v>
      </c>
      <c r="C15" s="12">
        <f>SUMIF(A19:A544,"LS",C19:C544)</f>
        <v>0.58499999999999996</v>
      </c>
      <c r="D15" s="13">
        <f>SUMIF(A19:A544,"LS",D19:D544)</f>
        <v>0</v>
      </c>
      <c r="E15" s="13">
        <f>SUMIF(A19:A544,"LS",E19:E544)</f>
        <v>0</v>
      </c>
      <c r="F15" s="13">
        <f>SUMIF(A19:A544,"LS",F19:F544)</f>
        <v>0.64600000000000002</v>
      </c>
      <c r="G15" s="14">
        <f>SUMIF(A19:A544,"LS",G19:G544)</f>
        <v>0.72</v>
      </c>
      <c r="H15" s="14">
        <f>SUMIF(A19:A544,"LS",H19:H544)</f>
        <v>0</v>
      </c>
      <c r="I15" s="14">
        <f>SUMIF(A19:A544,"LS",I19:I544)</f>
        <v>0</v>
      </c>
      <c r="J15" s="14">
        <f>SUMIF(A19:A544,"LS",J19:J544)</f>
        <v>0.78100000000000003</v>
      </c>
      <c r="K15" s="12">
        <f>SUMIF(A19:A544,"LS",K19:K544)</f>
        <v>0.73</v>
      </c>
      <c r="L15" s="13">
        <f>SUMIF(A19:A544,"LS",L19:L544)</f>
        <v>0.15</v>
      </c>
      <c r="M15" s="13">
        <f>SUMIF(A19:A544,"LS",M19:M544)</f>
        <v>0</v>
      </c>
      <c r="N15" s="13">
        <f>SUMIF(A19:A544,"LS",N19:N544)</f>
        <v>0.88</v>
      </c>
      <c r="O15" s="14">
        <f>SUMIF(A19:A544,"LS",O19:O544)</f>
        <v>0.51</v>
      </c>
      <c r="P15" s="14">
        <f>SUMIF(A19:A544,"LS",P19:P544)</f>
        <v>0.14800000000000002</v>
      </c>
      <c r="Q15" s="14">
        <f>SUMIF(A19:A544,"LS",Q19:Q544)</f>
        <v>0</v>
      </c>
      <c r="R15" s="14">
        <f>SUMIF(A19:A544,"LS",R19:R544)</f>
        <v>0.58450000000000002</v>
      </c>
      <c r="S15" s="12">
        <f>SUMIF(A19:A544,"LS",S19:S544)</f>
        <v>0.52882399999999996</v>
      </c>
      <c r="T15" s="13">
        <f>SUMIF(A19:A544,"LS",T19:T544)</f>
        <v>0</v>
      </c>
      <c r="U15" s="13">
        <f>SUMIF(A19:A544,"LS",U19:U544)</f>
        <v>0</v>
      </c>
      <c r="V15" s="13">
        <f>SUMIF(A19:A544,"LS",V19:V544)</f>
        <v>0.55332399999999993</v>
      </c>
      <c r="W15" s="14">
        <f>SUMIF(A19:A544,"LS",W19:W544)</f>
        <v>0.375</v>
      </c>
      <c r="X15" s="14">
        <f>SUMIF(A19:A544,"LS",X19:X544)</f>
        <v>0</v>
      </c>
      <c r="Y15" s="14">
        <f>SUMIF(A19:A544,"LS",Y19:Y544)</f>
        <v>0.05</v>
      </c>
      <c r="Z15" s="14">
        <f>SUMIF(A19:A544,"LS",Z19:Z544)</f>
        <v>0.42499999999999999</v>
      </c>
      <c r="AA15" s="13">
        <f>SUMIF(A19:A544,"LS",AA19:AA544)</f>
        <v>0.46500000000000002</v>
      </c>
      <c r="AB15" s="13">
        <f>SUMIF(A19:A544,"LS",AB19:AB544)</f>
        <v>0</v>
      </c>
      <c r="AC15" s="13">
        <f>SUMIF(A19:A544,"LS",AC19:AC544)</f>
        <v>0</v>
      </c>
      <c r="AD15" s="13">
        <f>SUMIF(A19:A544,"LS",AD19:AD544)</f>
        <v>0.46500000000000002</v>
      </c>
      <c r="AE15" s="14">
        <f>SUMIF(A19:A544,"LS",AE19:AE544)</f>
        <v>0.55500000000000005</v>
      </c>
      <c r="AF15" s="14">
        <f>SUMIF(A19:A544,"LS",AF19:AF544)</f>
        <v>2E-3</v>
      </c>
      <c r="AG15" s="14">
        <f>SUMIF(A19:A544,"LS",AG19:AG544)</f>
        <v>0</v>
      </c>
      <c r="AH15" s="14">
        <f>SUMIF(A19:A544,"LS",AH19:AH544)</f>
        <v>0.5556660000000001</v>
      </c>
      <c r="AI15" s="1">
        <f>SUMIF(A19:A544,"LS",AI19:AI544)</f>
        <v>0.64500000000000002</v>
      </c>
      <c r="AJ15" s="1">
        <f>SUMIF(A19:A544,"LS",AJ19:AJ544)</f>
        <v>5.5E-2</v>
      </c>
      <c r="AK15" s="1">
        <f>SUMIF(A19:A544,"LS",AK19:AK544)</f>
        <v>2.5000000000000001E-2</v>
      </c>
      <c r="AL15" s="1">
        <f>SUMIF(A19:A544,"LS",AL19:AL544)</f>
        <v>0.72633399999999992</v>
      </c>
      <c r="AM15" s="10">
        <f>SUMIF(A19:A544,"LS",AM19:AM544)</f>
        <v>0</v>
      </c>
      <c r="AN15" s="10">
        <f>SUMIF(A19:A544,"LS",AN19:AN544)</f>
        <v>0</v>
      </c>
      <c r="AO15" s="10">
        <f>SUMIF(A19:A544,"LS",AO19:AO544)</f>
        <v>0</v>
      </c>
      <c r="AP15" s="10">
        <f>SUMIF(A19:A544,"LS",AP19:AP544)</f>
        <v>0</v>
      </c>
      <c r="AQ15" s="1">
        <f>SUMIF(A19:A544,"LS",AQ19:AQ544)</f>
        <v>0</v>
      </c>
      <c r="AR15" s="1">
        <f>SUMIF(A19:A544,"LS",AR19:AR544)</f>
        <v>0</v>
      </c>
      <c r="AS15" s="1">
        <f>SUMIF(A19:A544,"LS",AS19:AS544)</f>
        <v>0</v>
      </c>
      <c r="AT15" s="1">
        <f>SUMIF(A19:A544,"LS",AT19:AT544)</f>
        <v>0</v>
      </c>
      <c r="AU15" s="10">
        <f>SUMIF(A19:A544,"LS",AU19:AU544)</f>
        <v>0</v>
      </c>
      <c r="AV15" s="10">
        <f>SUMIF(A19:A544,"LS",AV19:AV544)</f>
        <v>0</v>
      </c>
      <c r="AW15" s="10">
        <f>SUMIF(A19:A544,"LS",AW19:AW544)</f>
        <v>0</v>
      </c>
      <c r="AX15" s="10">
        <f>SUMIF(A19:A544,"LS",AX19:AX544)</f>
        <v>0</v>
      </c>
      <c r="AY15" s="1">
        <f>SUMIF(A19:A544,"LS",AY19:AY544)</f>
        <v>0</v>
      </c>
      <c r="AZ15" s="1">
        <f>SUMIF(A19:A544,"LS",AZ19:AZ544)</f>
        <v>0</v>
      </c>
      <c r="BA15" s="1">
        <f>SUMIF(A19:A544,"LS",BA19:BA544)</f>
        <v>0</v>
      </c>
      <c r="BB15" s="1">
        <f>SUMIF(A19:A544,"LS",BB19:BB544)</f>
        <v>0</v>
      </c>
      <c r="BC15" s="10">
        <f>SUMIF(I19:I544,"LS",BC19:BC544)</f>
        <v>0</v>
      </c>
      <c r="BD15" s="10">
        <f>SUMIF(I19:I544,"LS",BD19:BD544)</f>
        <v>0</v>
      </c>
      <c r="BE15" s="10">
        <f>SUMIF(I19:I544,"LS",BE19:BE544)</f>
        <v>0</v>
      </c>
      <c r="BF15" s="10">
        <f>SUMIF(I19:I544,"LS",BF19:BF544)</f>
        <v>0</v>
      </c>
      <c r="BG15" s="1">
        <f>SUMIF(I19:I544,"LS",BG19:BG544)</f>
        <v>0</v>
      </c>
      <c r="BH15" s="1">
        <f>SUMIF(I19:I544,"LS",BH19:BH544)</f>
        <v>0</v>
      </c>
      <c r="BI15" s="1">
        <f>SUMIF(I19:I544,"LS",BI19:BI544)</f>
        <v>0</v>
      </c>
      <c r="BJ15" s="1">
        <f>SUMIF(I19:I544,"LS",BJ19:BJ544)</f>
        <v>0</v>
      </c>
    </row>
    <row r="16" spans="1:62" s="18" customFormat="1" x14ac:dyDescent="0.2">
      <c r="B16" s="18" t="s">
        <v>42</v>
      </c>
      <c r="C16" s="18">
        <f t="shared" ref="C16:Z16" si="8">SUM(C13:C15)</f>
        <v>2.0511759999999999</v>
      </c>
      <c r="D16" s="18">
        <f t="shared" si="8"/>
        <v>0.42499999999999999</v>
      </c>
      <c r="E16" s="18">
        <f t="shared" si="8"/>
        <v>0</v>
      </c>
      <c r="F16" s="18">
        <f t="shared" si="8"/>
        <v>2.23725</v>
      </c>
      <c r="G16" s="18">
        <f t="shared" si="8"/>
        <v>1.6749999999999998</v>
      </c>
      <c r="H16" s="18">
        <f t="shared" si="8"/>
        <v>0</v>
      </c>
      <c r="I16" s="18">
        <f t="shared" si="8"/>
        <v>0.1</v>
      </c>
      <c r="J16" s="18">
        <f t="shared" si="8"/>
        <v>2.1422500000000002</v>
      </c>
      <c r="K16" s="18">
        <f t="shared" si="8"/>
        <v>1.9361999999999999</v>
      </c>
      <c r="L16" s="18">
        <f t="shared" si="8"/>
        <v>0.15</v>
      </c>
      <c r="M16" s="18">
        <f t="shared" si="8"/>
        <v>2.5000000000000001E-2</v>
      </c>
      <c r="N16" s="18">
        <f t="shared" si="8"/>
        <v>2.4174500000000001</v>
      </c>
      <c r="O16" s="18">
        <f t="shared" si="8"/>
        <v>2.2649999999999997</v>
      </c>
      <c r="P16" s="18">
        <f t="shared" si="8"/>
        <v>0.19800000000000001</v>
      </c>
      <c r="Q16" s="18">
        <f t="shared" si="8"/>
        <v>0</v>
      </c>
      <c r="R16" s="18">
        <f t="shared" si="8"/>
        <v>2.21075</v>
      </c>
      <c r="S16" s="18">
        <f t="shared" si="8"/>
        <v>2.9631179999999997</v>
      </c>
      <c r="T16" s="18">
        <f t="shared" si="8"/>
        <v>4.1872499999999997</v>
      </c>
      <c r="U16" s="18">
        <f t="shared" si="8"/>
        <v>0</v>
      </c>
      <c r="V16" s="18">
        <f t="shared" si="8"/>
        <v>3.8344299999999998</v>
      </c>
      <c r="W16" s="18">
        <f t="shared" si="8"/>
        <v>2.5249999999999999</v>
      </c>
      <c r="X16" s="18">
        <f t="shared" si="8"/>
        <v>0</v>
      </c>
      <c r="Y16" s="18">
        <f t="shared" si="8"/>
        <v>0.15000000000000002</v>
      </c>
      <c r="Z16" s="18">
        <f t="shared" si="8"/>
        <v>3.5218119999999997</v>
      </c>
      <c r="AA16" s="18">
        <f t="shared" ref="AA16:AL16" si="9">SUM(AA13:AA15)</f>
        <v>3.105</v>
      </c>
      <c r="AB16" s="18">
        <f t="shared" si="9"/>
        <v>0</v>
      </c>
      <c r="AC16" s="18">
        <f t="shared" si="9"/>
        <v>0.1</v>
      </c>
      <c r="AD16" s="18">
        <f t="shared" si="9"/>
        <v>4.051812</v>
      </c>
      <c r="AE16" s="18">
        <f t="shared" si="9"/>
        <v>3.6850000000000001</v>
      </c>
      <c r="AF16" s="18">
        <f t="shared" si="9"/>
        <v>2E-3</v>
      </c>
      <c r="AG16" s="18">
        <f t="shared" si="9"/>
        <v>0.1</v>
      </c>
      <c r="AH16" s="18">
        <f t="shared" si="9"/>
        <v>4.6324800000000002</v>
      </c>
      <c r="AI16" s="18">
        <f t="shared" si="9"/>
        <v>3.5449999999999999</v>
      </c>
      <c r="AJ16" s="18">
        <f t="shared" si="9"/>
        <v>5.5E-2</v>
      </c>
      <c r="AK16" s="18">
        <f t="shared" si="9"/>
        <v>0.125</v>
      </c>
      <c r="AL16" s="18">
        <f t="shared" si="9"/>
        <v>4.5763340000000001</v>
      </c>
      <c r="AM16" s="18">
        <f t="shared" ref="AM16:BB16" si="10">SUM(AM13:AM15)</f>
        <v>4.4400000000000004</v>
      </c>
      <c r="AN16" s="18">
        <f t="shared" si="10"/>
        <v>0</v>
      </c>
      <c r="AO16" s="18">
        <f t="shared" si="10"/>
        <v>0.1</v>
      </c>
      <c r="AP16" s="18">
        <f t="shared" si="10"/>
        <v>4.59</v>
      </c>
      <c r="AQ16" s="18">
        <f t="shared" si="10"/>
        <v>0</v>
      </c>
      <c r="AR16" s="18">
        <f t="shared" si="10"/>
        <v>0</v>
      </c>
      <c r="AS16" s="18">
        <f t="shared" si="10"/>
        <v>0</v>
      </c>
      <c r="AT16" s="18">
        <f t="shared" si="10"/>
        <v>0</v>
      </c>
      <c r="AU16" s="18">
        <f t="shared" si="10"/>
        <v>0</v>
      </c>
      <c r="AV16" s="18">
        <f t="shared" si="10"/>
        <v>0</v>
      </c>
      <c r="AW16" s="18">
        <f t="shared" si="10"/>
        <v>0</v>
      </c>
      <c r="AX16" s="18">
        <f t="shared" si="10"/>
        <v>0</v>
      </c>
      <c r="AY16" s="18">
        <f t="shared" si="10"/>
        <v>0</v>
      </c>
      <c r="AZ16" s="18">
        <f t="shared" si="10"/>
        <v>0</v>
      </c>
      <c r="BA16" s="18">
        <f t="shared" si="10"/>
        <v>0</v>
      </c>
      <c r="BB16" s="18">
        <f t="shared" si="10"/>
        <v>0</v>
      </c>
      <c r="BC16" s="18">
        <f t="shared" ref="BC16:BJ16" si="11">SUM(BC13:BC15)</f>
        <v>0</v>
      </c>
      <c r="BD16" s="18">
        <f t="shared" si="11"/>
        <v>0</v>
      </c>
      <c r="BE16" s="18">
        <f t="shared" si="11"/>
        <v>0</v>
      </c>
      <c r="BF16" s="18">
        <f t="shared" si="11"/>
        <v>0</v>
      </c>
      <c r="BG16" s="18">
        <f t="shared" si="11"/>
        <v>0</v>
      </c>
      <c r="BH16" s="18">
        <f t="shared" si="11"/>
        <v>0</v>
      </c>
      <c r="BI16" s="18">
        <f t="shared" si="11"/>
        <v>0</v>
      </c>
      <c r="BJ16" s="18">
        <f t="shared" si="11"/>
        <v>0</v>
      </c>
    </row>
    <row r="17" spans="1:62" s="19" customFormat="1" x14ac:dyDescent="0.2">
      <c r="B17" s="19" t="s">
        <v>38</v>
      </c>
      <c r="C17" s="19">
        <f t="shared" ref="C17:AH17" si="12">SUM(C19:C544)</f>
        <v>45.652203000000014</v>
      </c>
      <c r="D17" s="19">
        <f t="shared" si="12"/>
        <v>57.09644999999999</v>
      </c>
      <c r="E17" s="19">
        <f t="shared" si="12"/>
        <v>6.1084999999999994</v>
      </c>
      <c r="F17" s="19">
        <f t="shared" si="12"/>
        <v>102.58772099999997</v>
      </c>
      <c r="G17" s="19">
        <f t="shared" si="12"/>
        <v>60.697211999999986</v>
      </c>
      <c r="H17" s="19">
        <f t="shared" si="12"/>
        <v>43.101800000000004</v>
      </c>
      <c r="I17" s="19">
        <f t="shared" si="12"/>
        <v>6.7349999999999985</v>
      </c>
      <c r="J17" s="19">
        <f t="shared" si="12"/>
        <v>108.84423600000001</v>
      </c>
      <c r="K17" s="19">
        <f t="shared" si="12"/>
        <v>57.779471999999991</v>
      </c>
      <c r="L17" s="19">
        <f t="shared" si="12"/>
        <v>40.340900000000005</v>
      </c>
      <c r="M17" s="19">
        <f t="shared" si="12"/>
        <v>9.4458999999999982</v>
      </c>
      <c r="N17" s="19">
        <f t="shared" si="12"/>
        <v>117.31732599999997</v>
      </c>
      <c r="O17" s="19">
        <f t="shared" si="12"/>
        <v>67.749000000000024</v>
      </c>
      <c r="P17" s="19">
        <f t="shared" si="12"/>
        <v>30.194191</v>
      </c>
      <c r="Q17" s="19">
        <f t="shared" si="12"/>
        <v>9.7164999999999981</v>
      </c>
      <c r="R17" s="19">
        <f t="shared" si="12"/>
        <v>125.24095929999997</v>
      </c>
      <c r="S17" s="19">
        <f t="shared" si="12"/>
        <v>69.73371699999997</v>
      </c>
      <c r="T17" s="19">
        <f t="shared" si="12"/>
        <v>72.778447</v>
      </c>
      <c r="U17" s="19">
        <f t="shared" si="12"/>
        <v>7.2409999999999961</v>
      </c>
      <c r="V17" s="19">
        <f t="shared" si="12"/>
        <v>132.80857729999997</v>
      </c>
      <c r="W17" s="19">
        <f t="shared" si="12"/>
        <v>59.412011</v>
      </c>
      <c r="X17" s="19">
        <f t="shared" si="12"/>
        <v>55.087897999999996</v>
      </c>
      <c r="Y17" s="19">
        <f t="shared" si="12"/>
        <v>12.035000000000004</v>
      </c>
      <c r="Z17" s="19">
        <f t="shared" si="12"/>
        <v>113.14680199999998</v>
      </c>
      <c r="AA17" s="19">
        <f t="shared" si="12"/>
        <v>71.89536600000001</v>
      </c>
      <c r="AB17" s="19">
        <f t="shared" si="12"/>
        <v>72.260832000000008</v>
      </c>
      <c r="AC17" s="19">
        <f t="shared" si="12"/>
        <v>4.3673250000000001</v>
      </c>
      <c r="AD17" s="19">
        <f t="shared" si="12"/>
        <v>129.77854400000001</v>
      </c>
      <c r="AE17" s="19">
        <f t="shared" si="12"/>
        <v>66.256717000000009</v>
      </c>
      <c r="AF17" s="19">
        <f t="shared" si="12"/>
        <v>63.936687999999982</v>
      </c>
      <c r="AG17" s="19">
        <f t="shared" si="12"/>
        <v>3.8734379999999997</v>
      </c>
      <c r="AH17" s="19">
        <f t="shared" si="12"/>
        <v>124.80989399999997</v>
      </c>
      <c r="AI17" s="19">
        <f t="shared" ref="AI17:BB17" si="13">SUM(AI19:AI544)</f>
        <v>67.784807000000029</v>
      </c>
      <c r="AJ17" s="19">
        <f t="shared" si="13"/>
        <v>32.062492000000006</v>
      </c>
      <c r="AK17" s="19">
        <f t="shared" si="13"/>
        <v>9.6153059999999968</v>
      </c>
      <c r="AL17" s="19">
        <f t="shared" si="13"/>
        <v>135.40719799999999</v>
      </c>
      <c r="AM17" s="19">
        <f t="shared" si="13"/>
        <v>87.744539000000003</v>
      </c>
      <c r="AN17" s="19">
        <f t="shared" si="13"/>
        <v>28.680000000000003</v>
      </c>
      <c r="AO17" s="19">
        <f t="shared" si="13"/>
        <v>10.206</v>
      </c>
      <c r="AP17" s="19">
        <f t="shared" si="13"/>
        <v>149.07566000000003</v>
      </c>
      <c r="AQ17" s="19">
        <f t="shared" si="13"/>
        <v>66.246046999999976</v>
      </c>
      <c r="AR17" s="19">
        <f t="shared" si="13"/>
        <v>10</v>
      </c>
      <c r="AS17" s="19">
        <f t="shared" si="13"/>
        <v>9.6760000000000002</v>
      </c>
      <c r="AT17" s="19">
        <f t="shared" si="13"/>
        <v>110.16072799999998</v>
      </c>
      <c r="AU17" s="19">
        <f t="shared" si="13"/>
        <v>45.570076999999998</v>
      </c>
      <c r="AV17" s="19">
        <f t="shared" si="13"/>
        <v>0</v>
      </c>
      <c r="AW17" s="19">
        <f t="shared" si="13"/>
        <v>4.1909390000000002</v>
      </c>
      <c r="AX17" s="19">
        <f t="shared" si="13"/>
        <v>65.618256000000002</v>
      </c>
      <c r="AY17" s="19">
        <f t="shared" si="13"/>
        <v>15.5</v>
      </c>
      <c r="AZ17" s="19">
        <f t="shared" si="13"/>
        <v>0</v>
      </c>
      <c r="BA17" s="19">
        <f t="shared" si="13"/>
        <v>1.5</v>
      </c>
      <c r="BB17" s="19">
        <f t="shared" si="13"/>
        <v>22</v>
      </c>
      <c r="BC17" s="19">
        <f t="shared" ref="BC17:BJ17" si="14">SUM(BC19:BC544)</f>
        <v>18</v>
      </c>
      <c r="BD17" s="19">
        <f t="shared" si="14"/>
        <v>0</v>
      </c>
      <c r="BE17" s="19">
        <f t="shared" si="14"/>
        <v>1.5</v>
      </c>
      <c r="BF17" s="19">
        <f t="shared" si="14"/>
        <v>24.5</v>
      </c>
      <c r="BG17" s="19">
        <f t="shared" si="14"/>
        <v>0</v>
      </c>
      <c r="BH17" s="19">
        <f t="shared" si="14"/>
        <v>0</v>
      </c>
      <c r="BI17" s="19">
        <f t="shared" si="14"/>
        <v>0</v>
      </c>
      <c r="BJ17" s="19">
        <f t="shared" si="14"/>
        <v>0</v>
      </c>
    </row>
    <row r="18" spans="1:62" s="17" customFormat="1" x14ac:dyDescent="0.2">
      <c r="A18" s="17" t="s">
        <v>1</v>
      </c>
      <c r="B18" s="17" t="s">
        <v>0</v>
      </c>
      <c r="C18" s="17" t="s">
        <v>2</v>
      </c>
      <c r="D18" s="17" t="s">
        <v>3</v>
      </c>
      <c r="E18" s="17" t="s">
        <v>4</v>
      </c>
      <c r="F18" s="17" t="s">
        <v>5</v>
      </c>
      <c r="G18" s="17" t="s">
        <v>6</v>
      </c>
      <c r="H18" s="17" t="s">
        <v>7</v>
      </c>
      <c r="I18" s="17" t="s">
        <v>8</v>
      </c>
      <c r="J18" s="17" t="s">
        <v>9</v>
      </c>
      <c r="K18" s="17" t="s">
        <v>10</v>
      </c>
      <c r="L18" s="17" t="s">
        <v>11</v>
      </c>
      <c r="M18" s="17" t="s">
        <v>12</v>
      </c>
      <c r="N18" s="17" t="s">
        <v>13</v>
      </c>
      <c r="O18" s="17" t="s">
        <v>14</v>
      </c>
      <c r="P18" s="17" t="s">
        <v>15</v>
      </c>
      <c r="Q18" s="17" t="s">
        <v>16</v>
      </c>
      <c r="R18" s="17" t="s">
        <v>17</v>
      </c>
      <c r="S18" s="17" t="s">
        <v>18</v>
      </c>
      <c r="T18" s="17" t="s">
        <v>19</v>
      </c>
      <c r="U18" s="17" t="s">
        <v>20</v>
      </c>
      <c r="V18" s="17" t="s">
        <v>21</v>
      </c>
      <c r="W18" s="17" t="s">
        <v>22</v>
      </c>
      <c r="X18" s="17" t="s">
        <v>23</v>
      </c>
      <c r="Y18" s="17" t="s">
        <v>24</v>
      </c>
      <c r="Z18" s="17" t="s">
        <v>25</v>
      </c>
      <c r="AA18" s="17" t="s">
        <v>54</v>
      </c>
      <c r="AB18" s="17" t="s">
        <v>55</v>
      </c>
      <c r="AC18" s="17" t="s">
        <v>56</v>
      </c>
      <c r="AD18" s="17" t="s">
        <v>57</v>
      </c>
      <c r="AE18" s="17" t="s">
        <v>58</v>
      </c>
      <c r="AF18" s="17" t="s">
        <v>59</v>
      </c>
      <c r="AG18" s="17" t="s">
        <v>60</v>
      </c>
      <c r="AH18" s="17" t="s">
        <v>61</v>
      </c>
      <c r="AI18" s="17" t="s">
        <v>62</v>
      </c>
      <c r="AJ18" s="17" t="s">
        <v>63</v>
      </c>
      <c r="AK18" s="17" t="s">
        <v>64</v>
      </c>
      <c r="AL18" s="17" t="s">
        <v>65</v>
      </c>
      <c r="AM18" s="17" t="s">
        <v>283</v>
      </c>
      <c r="AN18" s="17" t="s">
        <v>284</v>
      </c>
      <c r="AO18" s="17" t="s">
        <v>285</v>
      </c>
      <c r="AP18" s="17" t="s">
        <v>286</v>
      </c>
      <c r="AQ18" s="17" t="s">
        <v>287</v>
      </c>
      <c r="AR18" s="17" t="s">
        <v>288</v>
      </c>
      <c r="AS18" s="17" t="s">
        <v>291</v>
      </c>
      <c r="AT18" s="17" t="s">
        <v>290</v>
      </c>
      <c r="AU18" s="17" t="s">
        <v>292</v>
      </c>
      <c r="AV18" s="17" t="s">
        <v>293</v>
      </c>
      <c r="AW18" s="17" t="s">
        <v>289</v>
      </c>
      <c r="AX18" s="17" t="s">
        <v>294</v>
      </c>
      <c r="AY18" s="17" t="s">
        <v>295</v>
      </c>
      <c r="AZ18" s="17" t="s">
        <v>296</v>
      </c>
      <c r="BA18" s="17" t="s">
        <v>297</v>
      </c>
      <c r="BB18" s="17" t="s">
        <v>298</v>
      </c>
      <c r="BC18" s="17" t="s">
        <v>413</v>
      </c>
      <c r="BD18" s="17" t="s">
        <v>414</v>
      </c>
      <c r="BE18" s="17" t="s">
        <v>415</v>
      </c>
      <c r="BF18" s="17" t="s">
        <v>416</v>
      </c>
      <c r="BG18" s="17" t="s">
        <v>417</v>
      </c>
      <c r="BH18" s="17" t="s">
        <v>418</v>
      </c>
      <c r="BI18" s="17" t="s">
        <v>419</v>
      </c>
      <c r="BJ18" s="17" t="s">
        <v>420</v>
      </c>
    </row>
    <row r="19" spans="1:62" x14ac:dyDescent="0.2">
      <c r="A19" s="9"/>
      <c r="B19" s="9" t="s">
        <v>160</v>
      </c>
      <c r="D19" s="6"/>
      <c r="E19" s="6"/>
      <c r="F19" s="6">
        <v>2.0260600000000002</v>
      </c>
      <c r="H19" s="28"/>
      <c r="J19" s="8">
        <v>-3.8715799999999998</v>
      </c>
      <c r="L19" s="6"/>
      <c r="M19" s="6"/>
      <c r="N19" s="6">
        <v>-2.5960779999999999</v>
      </c>
      <c r="R19" s="8">
        <v>-1.8344659999999999</v>
      </c>
      <c r="Z19" s="8">
        <v>-5.3</v>
      </c>
      <c r="AD19" s="1">
        <v>-8.3918619999999997</v>
      </c>
      <c r="AH19" s="16">
        <v>-6.6563439999999998</v>
      </c>
      <c r="AL19" s="1">
        <v>-6.6130509999999996</v>
      </c>
    </row>
    <row r="20" spans="1:62" x14ac:dyDescent="0.2">
      <c r="A20" s="9" t="s">
        <v>45</v>
      </c>
      <c r="B20" s="9" t="s">
        <v>384</v>
      </c>
      <c r="D20" s="6"/>
      <c r="E20" s="6"/>
      <c r="F20" s="6"/>
      <c r="H20" s="28"/>
      <c r="L20" s="6"/>
      <c r="M20" s="6"/>
      <c r="N20" s="6"/>
      <c r="W20" s="8">
        <v>0.264706</v>
      </c>
      <c r="Z20" s="8">
        <v>0.264706</v>
      </c>
    </row>
    <row r="21" spans="1:62" x14ac:dyDescent="0.2">
      <c r="A21" s="46" t="s">
        <v>44</v>
      </c>
      <c r="B21" s="46" t="s">
        <v>226</v>
      </c>
      <c r="D21" s="6"/>
      <c r="E21" s="6"/>
      <c r="F21" s="6"/>
      <c r="H21" s="28"/>
      <c r="K21" s="6">
        <v>0.15</v>
      </c>
      <c r="L21" s="6"/>
      <c r="M21" s="6"/>
      <c r="N21" s="6">
        <v>0.15</v>
      </c>
      <c r="O21" s="8">
        <v>0.182647</v>
      </c>
      <c r="Q21" s="8">
        <v>0.01</v>
      </c>
      <c r="R21" s="8">
        <v>0.205147</v>
      </c>
    </row>
    <row r="22" spans="1:62" x14ac:dyDescent="0.2">
      <c r="A22" s="46" t="s">
        <v>51</v>
      </c>
      <c r="B22" s="46" t="s">
        <v>404</v>
      </c>
      <c r="D22" s="6"/>
      <c r="E22" s="6"/>
      <c r="F22" s="6"/>
      <c r="H22" s="28"/>
      <c r="L22" s="6"/>
      <c r="M22" s="6"/>
      <c r="N22" s="6"/>
      <c r="AA22" s="1">
        <v>0.72499999999999998</v>
      </c>
      <c r="AB22" s="1">
        <v>7.4999999999999997E-2</v>
      </c>
      <c r="AC22" s="1">
        <v>0.3</v>
      </c>
      <c r="AD22" s="1">
        <v>1.3687499999999999</v>
      </c>
    </row>
    <row r="23" spans="1:62" x14ac:dyDescent="0.2">
      <c r="A23" s="54" t="s">
        <v>49</v>
      </c>
      <c r="B23" s="54" t="s">
        <v>268</v>
      </c>
      <c r="D23" s="6"/>
      <c r="E23" s="6"/>
      <c r="F23" s="6"/>
      <c r="L23" s="6"/>
      <c r="M23" s="6"/>
      <c r="N23" s="6"/>
      <c r="O23" s="8">
        <v>8.8400000000000006E-2</v>
      </c>
      <c r="R23" s="8">
        <v>8.8400000000000006E-2</v>
      </c>
      <c r="S23" s="2"/>
      <c r="U23" s="2">
        <v>5.0000000000000001E-3</v>
      </c>
      <c r="V23" s="2">
        <v>5.0000000000000001E-3</v>
      </c>
    </row>
    <row r="24" spans="1:62" x14ac:dyDescent="0.2">
      <c r="A24" s="54" t="s">
        <v>112</v>
      </c>
      <c r="B24" s="54" t="s">
        <v>377</v>
      </c>
      <c r="D24" s="6"/>
      <c r="E24" s="6"/>
      <c r="F24" s="6"/>
      <c r="L24" s="6"/>
      <c r="M24" s="6"/>
      <c r="N24" s="6"/>
      <c r="S24" s="2"/>
      <c r="W24" s="8">
        <v>0.375</v>
      </c>
      <c r="Z24" s="8">
        <v>0.375</v>
      </c>
      <c r="AA24" s="1">
        <v>0.46500000000000002</v>
      </c>
      <c r="AD24" s="1">
        <v>0.46500000000000002</v>
      </c>
      <c r="AE24" s="16">
        <v>0.55500000000000005</v>
      </c>
      <c r="AH24" s="16">
        <v>0.55500000000000005</v>
      </c>
      <c r="AI24" s="1">
        <v>0.64500000000000002</v>
      </c>
      <c r="AJ24" s="1">
        <v>5.5E-2</v>
      </c>
      <c r="AK24" s="1">
        <v>2.5000000000000001E-2</v>
      </c>
      <c r="AL24" s="1">
        <v>0.72499999999999998</v>
      </c>
    </row>
    <row r="25" spans="1:62" x14ac:dyDescent="0.2">
      <c r="A25" s="46" t="s">
        <v>47</v>
      </c>
      <c r="B25" s="46" t="s">
        <v>207</v>
      </c>
      <c r="D25" s="6"/>
      <c r="E25" s="6"/>
      <c r="F25" s="6"/>
      <c r="H25" s="28"/>
      <c r="K25" s="6">
        <v>0.60499999999999998</v>
      </c>
      <c r="L25" s="6">
        <v>0.22500000000000001</v>
      </c>
      <c r="M25" s="6">
        <v>3.7499999999999999E-2</v>
      </c>
      <c r="N25" s="6">
        <v>0.755</v>
      </c>
      <c r="O25" s="8">
        <v>1.01</v>
      </c>
      <c r="Q25" s="8">
        <v>3.7499999999999999E-2</v>
      </c>
      <c r="R25" s="8">
        <v>1.1599999999999999</v>
      </c>
      <c r="S25" s="2"/>
      <c r="U25" s="2">
        <v>0.05</v>
      </c>
      <c r="V25" s="2">
        <v>0.05</v>
      </c>
    </row>
    <row r="26" spans="1:62" x14ac:dyDescent="0.2">
      <c r="A26" s="46" t="s">
        <v>50</v>
      </c>
      <c r="B26" s="46" t="s">
        <v>67</v>
      </c>
      <c r="C26" s="6">
        <v>0.35</v>
      </c>
      <c r="D26" s="6"/>
      <c r="E26" s="6"/>
      <c r="F26" s="6">
        <v>0.35</v>
      </c>
      <c r="G26" s="8">
        <v>0.435</v>
      </c>
      <c r="J26" s="8">
        <v>0.435</v>
      </c>
      <c r="K26" s="6">
        <v>0.52</v>
      </c>
      <c r="L26" s="6"/>
      <c r="M26" s="6"/>
      <c r="N26" s="6">
        <v>0.52</v>
      </c>
      <c r="O26" s="8">
        <v>0.76617599999999997</v>
      </c>
      <c r="Q26" s="8">
        <v>0.05</v>
      </c>
      <c r="R26" s="8">
        <v>0.69195499999999999</v>
      </c>
      <c r="S26" s="2"/>
    </row>
    <row r="27" spans="1:62" x14ac:dyDescent="0.2">
      <c r="A27" s="46" t="s">
        <v>1</v>
      </c>
      <c r="B27" s="46" t="s">
        <v>451</v>
      </c>
      <c r="D27" s="6"/>
      <c r="E27" s="6"/>
      <c r="F27" s="6"/>
      <c r="H27" s="28"/>
      <c r="L27" s="6"/>
      <c r="M27" s="6"/>
      <c r="N27" s="6"/>
      <c r="S27" s="2"/>
      <c r="AE27" s="16">
        <v>0.40500000000000003</v>
      </c>
      <c r="AF27" s="16">
        <v>1.5E-3</v>
      </c>
      <c r="AH27" s="16">
        <v>0.40550000000000003</v>
      </c>
      <c r="AI27" s="1">
        <v>0.495</v>
      </c>
      <c r="AL27" s="1">
        <v>0.4955</v>
      </c>
      <c r="AM27" s="10">
        <v>0.58499999999999996</v>
      </c>
      <c r="AP27" s="10">
        <v>0.58550000000000002</v>
      </c>
    </row>
    <row r="28" spans="1:62" x14ac:dyDescent="0.2">
      <c r="A28" s="60" t="s">
        <v>47</v>
      </c>
      <c r="B28" s="60" t="s">
        <v>432</v>
      </c>
      <c r="D28" s="6"/>
      <c r="E28" s="6"/>
      <c r="F28" s="6"/>
      <c r="L28" s="6"/>
      <c r="M28" s="6"/>
      <c r="N28" s="6"/>
      <c r="S28" s="2"/>
      <c r="AE28" s="16">
        <v>2</v>
      </c>
      <c r="AF28" s="16">
        <v>6</v>
      </c>
      <c r="AG28" s="16">
        <v>0.375</v>
      </c>
      <c r="AH28" s="16">
        <v>3.5750000000000002</v>
      </c>
      <c r="AI28" s="1">
        <v>3</v>
      </c>
      <c r="AK28" s="1">
        <v>0.5</v>
      </c>
      <c r="AL28" s="1">
        <v>4.7</v>
      </c>
      <c r="AM28" s="10">
        <v>1.25</v>
      </c>
      <c r="AN28" s="10">
        <v>0.5</v>
      </c>
      <c r="AO28" s="10">
        <v>0.5</v>
      </c>
      <c r="AP28" s="10">
        <v>3.1166659999999999</v>
      </c>
      <c r="AQ28" s="1">
        <v>5</v>
      </c>
      <c r="AS28" s="1">
        <v>0.5</v>
      </c>
      <c r="AT28" s="1">
        <v>6.8666660000000004</v>
      </c>
      <c r="AU28" s="10">
        <v>6</v>
      </c>
      <c r="AW28" s="10">
        <v>0.5</v>
      </c>
      <c r="AX28" s="10">
        <v>7.8666679999999998</v>
      </c>
    </row>
    <row r="29" spans="1:62" x14ac:dyDescent="0.2">
      <c r="A29" s="46" t="s">
        <v>45</v>
      </c>
      <c r="B29" s="46" t="s">
        <v>180</v>
      </c>
      <c r="D29" s="6"/>
      <c r="E29" s="6"/>
      <c r="F29" s="6"/>
      <c r="H29" s="28">
        <v>4.0000000000000001E-3</v>
      </c>
      <c r="J29" s="8">
        <v>2E-3</v>
      </c>
      <c r="L29" s="6"/>
      <c r="M29" s="6"/>
      <c r="N29" s="6">
        <v>2E-3</v>
      </c>
      <c r="S29" s="2"/>
    </row>
    <row r="30" spans="1:62" x14ac:dyDescent="0.2">
      <c r="A30" s="46" t="s">
        <v>48</v>
      </c>
      <c r="B30" s="46" t="s">
        <v>353</v>
      </c>
      <c r="D30" s="6"/>
      <c r="E30" s="6"/>
      <c r="F30" s="6"/>
      <c r="H30" s="28"/>
      <c r="L30" s="6"/>
      <c r="M30" s="6"/>
      <c r="N30" s="6"/>
      <c r="S30" s="2"/>
      <c r="W30" s="8">
        <v>1</v>
      </c>
      <c r="X30" s="8">
        <v>0.375</v>
      </c>
      <c r="Z30" s="8">
        <v>1.375</v>
      </c>
    </row>
    <row r="31" spans="1:62" x14ac:dyDescent="0.2">
      <c r="A31" s="46" t="s">
        <v>45</v>
      </c>
      <c r="B31" s="46" t="s">
        <v>146</v>
      </c>
      <c r="C31" s="6">
        <v>0.27500000000000002</v>
      </c>
      <c r="D31" s="6">
        <v>4.65E-2</v>
      </c>
      <c r="E31" s="6"/>
      <c r="F31" s="6">
        <v>0.28662500000000002</v>
      </c>
      <c r="G31" s="8">
        <v>0.36</v>
      </c>
      <c r="H31" s="28"/>
      <c r="J31" s="8">
        <v>0.37162499999999998</v>
      </c>
      <c r="L31" s="6"/>
      <c r="M31" s="6"/>
      <c r="N31" s="6">
        <v>1.1625E-2</v>
      </c>
      <c r="R31" s="8">
        <v>1.1625E-2</v>
      </c>
      <c r="S31" s="2"/>
    </row>
    <row r="32" spans="1:62" x14ac:dyDescent="0.2">
      <c r="A32" s="46" t="s">
        <v>44</v>
      </c>
      <c r="B32" s="46" t="s">
        <v>530</v>
      </c>
      <c r="D32" s="6"/>
      <c r="E32" s="6"/>
      <c r="F32" s="6"/>
      <c r="H32" s="28"/>
      <c r="L32" s="6"/>
      <c r="M32" s="6"/>
      <c r="N32" s="6"/>
      <c r="S32" s="2"/>
      <c r="AM32" s="10">
        <v>0.14322199999999999</v>
      </c>
      <c r="AP32" s="10">
        <v>0.14322199999999999</v>
      </c>
    </row>
    <row r="33" spans="1:46" x14ac:dyDescent="0.2">
      <c r="A33" s="46" t="s">
        <v>45</v>
      </c>
      <c r="B33" s="46" t="s">
        <v>260</v>
      </c>
      <c r="D33" s="6"/>
      <c r="E33" s="6"/>
      <c r="F33" s="6"/>
      <c r="L33" s="6"/>
      <c r="M33" s="6"/>
      <c r="N33" s="6"/>
      <c r="O33" s="8">
        <v>0.19531799999999999</v>
      </c>
      <c r="P33" s="8">
        <v>0.13333300000000001</v>
      </c>
      <c r="R33" s="8">
        <v>0.26198399999999999</v>
      </c>
      <c r="S33" s="2">
        <v>0.39500000000000002</v>
      </c>
      <c r="V33" s="2">
        <v>0.46166699999999999</v>
      </c>
      <c r="W33" s="8">
        <v>0.52500000000000002</v>
      </c>
      <c r="X33" s="8">
        <v>0.4</v>
      </c>
      <c r="Z33" s="8">
        <v>0.72499999999999998</v>
      </c>
      <c r="AA33" s="1">
        <v>1.85</v>
      </c>
      <c r="AC33" s="1">
        <v>0.1</v>
      </c>
      <c r="AD33" s="1">
        <v>2.15</v>
      </c>
      <c r="AE33" s="16">
        <v>1</v>
      </c>
      <c r="AF33" s="16">
        <v>6.5</v>
      </c>
      <c r="AH33" s="16">
        <v>2.625</v>
      </c>
      <c r="AI33" s="1">
        <v>2</v>
      </c>
      <c r="AL33" s="1">
        <v>3.625</v>
      </c>
      <c r="AM33" s="10">
        <v>3</v>
      </c>
      <c r="AP33" s="10">
        <v>4.625</v>
      </c>
      <c r="AQ33" s="1">
        <v>3.5</v>
      </c>
      <c r="AT33" s="1">
        <v>5.125</v>
      </c>
    </row>
    <row r="34" spans="1:46" x14ac:dyDescent="0.2">
      <c r="A34" s="46" t="s">
        <v>43</v>
      </c>
      <c r="B34" s="46" t="s">
        <v>321</v>
      </c>
      <c r="D34" s="6"/>
      <c r="E34" s="6"/>
      <c r="F34" s="6"/>
      <c r="L34" s="6"/>
      <c r="M34" s="6"/>
      <c r="N34" s="6"/>
      <c r="S34" s="2">
        <v>8.3199999999999996E-2</v>
      </c>
      <c r="V34" s="2">
        <v>8.3199999999999996E-2</v>
      </c>
      <c r="X34" s="8">
        <v>0.01</v>
      </c>
      <c r="Z34" s="8">
        <v>5.0000000000000001E-3</v>
      </c>
      <c r="AD34" s="1">
        <v>5.0000000000000001E-3</v>
      </c>
    </row>
    <row r="35" spans="1:46" x14ac:dyDescent="0.2">
      <c r="A35" s="46" t="s">
        <v>44</v>
      </c>
      <c r="B35" s="46" t="s">
        <v>345</v>
      </c>
      <c r="D35" s="6">
        <v>2.5000000000000001E-3</v>
      </c>
      <c r="E35" s="6"/>
      <c r="F35" s="6">
        <v>1.25E-3</v>
      </c>
      <c r="J35" s="8">
        <v>1.25E-3</v>
      </c>
      <c r="L35" s="6"/>
      <c r="M35" s="6"/>
      <c r="N35" s="6"/>
      <c r="S35" s="2"/>
    </row>
    <row r="36" spans="1:46" x14ac:dyDescent="0.2">
      <c r="A36" s="50" t="s">
        <v>48</v>
      </c>
      <c r="B36" s="50" t="s">
        <v>104</v>
      </c>
      <c r="D36" s="6"/>
      <c r="E36" s="6"/>
      <c r="F36" s="6">
        <v>0.108333</v>
      </c>
      <c r="L36" s="6"/>
      <c r="M36" s="6"/>
      <c r="N36" s="6"/>
      <c r="S36" s="2"/>
    </row>
    <row r="37" spans="1:46" x14ac:dyDescent="0.2">
      <c r="A37" s="43" t="s">
        <v>49</v>
      </c>
      <c r="B37" s="43" t="s">
        <v>238</v>
      </c>
      <c r="D37" s="6"/>
      <c r="E37" s="6"/>
      <c r="F37" s="6"/>
      <c r="L37" s="6"/>
      <c r="M37" s="6"/>
      <c r="N37" s="6"/>
      <c r="O37" s="8">
        <v>1.6</v>
      </c>
      <c r="P37" s="8">
        <v>1.5</v>
      </c>
      <c r="Q37" s="8">
        <v>0.1</v>
      </c>
      <c r="R37" s="8">
        <v>3.2</v>
      </c>
      <c r="S37" s="2"/>
      <c r="AE37" s="10"/>
      <c r="AF37" s="10"/>
      <c r="AG37" s="10"/>
      <c r="AH37" s="10"/>
    </row>
    <row r="38" spans="1:46" x14ac:dyDescent="0.2">
      <c r="A38" s="7" t="s">
        <v>46</v>
      </c>
      <c r="B38" s="7" t="s">
        <v>165</v>
      </c>
      <c r="C38" s="6">
        <v>0.2</v>
      </c>
      <c r="D38" s="6"/>
      <c r="E38" s="6"/>
      <c r="F38" s="6">
        <v>0.2</v>
      </c>
      <c r="G38" s="8">
        <v>0.45</v>
      </c>
      <c r="H38" s="8">
        <v>0.09</v>
      </c>
      <c r="I38" s="8">
        <v>0.05</v>
      </c>
      <c r="J38" s="8">
        <v>0.54500000000000004</v>
      </c>
      <c r="L38" s="6"/>
      <c r="M38" s="6"/>
      <c r="N38" s="6">
        <v>4.4999999999999998E-2</v>
      </c>
      <c r="S38" s="2"/>
      <c r="AE38" s="10"/>
      <c r="AF38" s="10"/>
      <c r="AG38" s="10"/>
      <c r="AH38" s="10"/>
    </row>
    <row r="39" spans="1:46" x14ac:dyDescent="0.2">
      <c r="A39" s="7" t="s">
        <v>49</v>
      </c>
      <c r="B39" s="7" t="s">
        <v>502</v>
      </c>
      <c r="D39" s="6"/>
      <c r="E39" s="6"/>
      <c r="F39" s="6"/>
      <c r="L39" s="6"/>
      <c r="M39" s="6"/>
      <c r="N39" s="6"/>
      <c r="S39" s="2"/>
      <c r="AA39" s="1">
        <v>0.54</v>
      </c>
      <c r="AD39" s="1">
        <v>0.54</v>
      </c>
      <c r="AE39" s="10"/>
      <c r="AF39" s="10"/>
      <c r="AG39" s="10"/>
      <c r="AH39" s="10"/>
    </row>
    <row r="40" spans="1:46" x14ac:dyDescent="0.2">
      <c r="A40" s="9" t="s">
        <v>50</v>
      </c>
      <c r="B40" s="9" t="s">
        <v>68</v>
      </c>
      <c r="C40" s="6">
        <v>0.5</v>
      </c>
      <c r="D40" s="6"/>
      <c r="E40" s="6"/>
      <c r="F40" s="6">
        <v>0.50768899999999995</v>
      </c>
      <c r="L40" s="6"/>
      <c r="M40" s="6"/>
      <c r="N40" s="6"/>
      <c r="O40" s="8">
        <v>0.63941199999999998</v>
      </c>
      <c r="Q40" s="8">
        <v>0.05</v>
      </c>
      <c r="R40" s="8">
        <v>0.63294099999999998</v>
      </c>
      <c r="S40" s="2">
        <v>0.8</v>
      </c>
      <c r="T40" s="2">
        <v>6</v>
      </c>
      <c r="U40" s="2">
        <v>0.2</v>
      </c>
      <c r="V40" s="2">
        <v>3</v>
      </c>
      <c r="Y40" s="8">
        <v>0.1</v>
      </c>
      <c r="Z40" s="8">
        <v>2.1</v>
      </c>
      <c r="AD40" s="1">
        <v>2</v>
      </c>
      <c r="AE40" s="10"/>
      <c r="AF40" s="10"/>
      <c r="AG40" s="10"/>
      <c r="AH40" s="10"/>
    </row>
    <row r="41" spans="1:46" x14ac:dyDescent="0.2">
      <c r="A41" s="9" t="s">
        <v>43</v>
      </c>
      <c r="B41" s="9" t="s">
        <v>503</v>
      </c>
      <c r="D41" s="6"/>
      <c r="E41" s="6"/>
      <c r="F41" s="6"/>
      <c r="L41" s="6"/>
      <c r="M41" s="6"/>
      <c r="N41" s="6"/>
      <c r="S41" s="2"/>
      <c r="AE41" s="10">
        <v>0.40500000000000003</v>
      </c>
      <c r="AF41" s="10"/>
      <c r="AG41" s="10"/>
      <c r="AH41" s="10">
        <v>0.40500000000000003</v>
      </c>
      <c r="AI41" s="1">
        <v>0.17233499999999999</v>
      </c>
      <c r="AL41" s="1">
        <v>0.17233499999999999</v>
      </c>
      <c r="AM41" s="10">
        <v>0.51</v>
      </c>
      <c r="AP41" s="10">
        <v>0.51</v>
      </c>
    </row>
    <row r="42" spans="1:46" x14ac:dyDescent="0.2">
      <c r="A42" s="9" t="s">
        <v>47</v>
      </c>
      <c r="B42" s="9" t="s">
        <v>270</v>
      </c>
      <c r="D42" s="6"/>
      <c r="E42" s="6"/>
      <c r="F42" s="6"/>
      <c r="H42" s="28"/>
      <c r="L42" s="6"/>
      <c r="M42" s="6"/>
      <c r="N42" s="6"/>
      <c r="O42" s="8">
        <v>0</v>
      </c>
      <c r="P42" s="8">
        <v>2E-3</v>
      </c>
      <c r="R42" s="8">
        <v>2E-3</v>
      </c>
      <c r="S42" s="2"/>
      <c r="AE42" s="10"/>
      <c r="AF42" s="10"/>
      <c r="AG42" s="10"/>
      <c r="AH42" s="10"/>
    </row>
    <row r="43" spans="1:46" x14ac:dyDescent="0.2">
      <c r="A43" s="7" t="s">
        <v>46</v>
      </c>
      <c r="B43" s="7" t="s">
        <v>325</v>
      </c>
      <c r="D43" s="6"/>
      <c r="E43" s="6"/>
      <c r="F43" s="6"/>
      <c r="L43" s="6"/>
      <c r="M43" s="6"/>
      <c r="N43" s="6"/>
      <c r="S43" s="2">
        <v>0.47</v>
      </c>
      <c r="V43" s="2">
        <v>0.47</v>
      </c>
      <c r="W43" s="8">
        <v>0.72499999999999998</v>
      </c>
      <c r="X43" s="8">
        <v>0.25</v>
      </c>
      <c r="Y43" s="8">
        <v>2.5000000000000001E-2</v>
      </c>
      <c r="Z43" s="8">
        <v>0.875</v>
      </c>
      <c r="AA43" s="1">
        <v>0.77500000000000002</v>
      </c>
      <c r="AC43" s="1">
        <v>0.22500000000000001</v>
      </c>
      <c r="AD43" s="1">
        <v>1.125</v>
      </c>
      <c r="AE43" s="10"/>
      <c r="AF43" s="10"/>
      <c r="AG43" s="10"/>
      <c r="AH43" s="10"/>
    </row>
    <row r="44" spans="1:46" x14ac:dyDescent="0.2">
      <c r="A44" s="9" t="s">
        <v>51</v>
      </c>
      <c r="B44" s="9" t="s">
        <v>445</v>
      </c>
      <c r="D44" s="6"/>
      <c r="E44" s="6"/>
      <c r="F44" s="6"/>
      <c r="H44" s="28"/>
      <c r="L44" s="6"/>
      <c r="M44" s="6"/>
      <c r="N44" s="6"/>
      <c r="S44" s="2"/>
      <c r="AE44" s="10"/>
      <c r="AF44" s="10">
        <v>0.01</v>
      </c>
      <c r="AG44" s="10"/>
      <c r="AH44" s="10">
        <v>3.333E-3</v>
      </c>
      <c r="AL44" s="1">
        <v>6.6670000000000002E-3</v>
      </c>
    </row>
    <row r="45" spans="1:46" x14ac:dyDescent="0.2">
      <c r="A45" s="37" t="s">
        <v>50</v>
      </c>
      <c r="B45" s="37" t="s">
        <v>469</v>
      </c>
      <c r="D45" s="6"/>
      <c r="E45" s="6"/>
      <c r="F45" s="6"/>
      <c r="H45" s="28"/>
      <c r="L45" s="6"/>
      <c r="M45" s="6"/>
      <c r="N45" s="6"/>
      <c r="S45" s="2"/>
      <c r="AE45" s="28">
        <v>0.40500000000000003</v>
      </c>
      <c r="AF45" s="28">
        <v>4.7592000000000002E-2</v>
      </c>
      <c r="AG45" s="28"/>
      <c r="AH45" s="28">
        <v>0.41689799999999999</v>
      </c>
      <c r="AI45" s="2">
        <v>3.7412000000000001E-2</v>
      </c>
      <c r="AJ45" s="2"/>
      <c r="AK45" s="2"/>
      <c r="AL45" s="2">
        <v>4.931E-2</v>
      </c>
      <c r="AM45" s="8"/>
      <c r="AN45" s="8"/>
      <c r="AO45" s="8"/>
      <c r="AP45" s="8">
        <v>2.3796000000000001E-2</v>
      </c>
      <c r="AQ45" s="2"/>
      <c r="AR45" s="2"/>
      <c r="AS45" s="2"/>
      <c r="AT45" s="2"/>
    </row>
    <row r="46" spans="1:46" x14ac:dyDescent="0.2">
      <c r="A46" s="46" t="s">
        <v>49</v>
      </c>
      <c r="B46" s="46" t="s">
        <v>481</v>
      </c>
      <c r="D46" s="6"/>
      <c r="E46" s="6"/>
      <c r="F46" s="6"/>
      <c r="H46" s="28"/>
      <c r="L46" s="6"/>
      <c r="M46" s="6"/>
      <c r="N46" s="6"/>
      <c r="S46" s="2"/>
      <c r="AJ46" s="1">
        <v>1.5E-3</v>
      </c>
      <c r="AL46" s="1">
        <v>1.5E-3</v>
      </c>
    </row>
    <row r="47" spans="1:46" x14ac:dyDescent="0.2">
      <c r="A47" s="46" t="s">
        <v>50</v>
      </c>
      <c r="B47" s="46" t="s">
        <v>69</v>
      </c>
      <c r="D47" s="6"/>
      <c r="E47" s="6"/>
      <c r="F47" s="6">
        <v>0.21249999999999999</v>
      </c>
      <c r="L47" s="6"/>
      <c r="M47" s="6"/>
      <c r="N47" s="6"/>
      <c r="S47" s="2"/>
    </row>
    <row r="48" spans="1:46" x14ac:dyDescent="0.2">
      <c r="A48" s="46" t="s">
        <v>43</v>
      </c>
      <c r="B48" s="46" t="s">
        <v>225</v>
      </c>
      <c r="D48" s="6"/>
      <c r="E48" s="6"/>
      <c r="F48" s="6"/>
      <c r="H48" s="28"/>
      <c r="K48" s="6">
        <v>8.8400000000000006E-2</v>
      </c>
      <c r="L48" s="6"/>
      <c r="M48" s="6"/>
      <c r="N48" s="6">
        <v>8.8400000000000006E-2</v>
      </c>
      <c r="S48" s="2"/>
    </row>
    <row r="49" spans="1:50" x14ac:dyDescent="0.2">
      <c r="A49" s="49" t="s">
        <v>48</v>
      </c>
      <c r="B49" s="49" t="s">
        <v>428</v>
      </c>
      <c r="D49" s="6"/>
      <c r="E49" s="6"/>
      <c r="F49" s="6"/>
      <c r="L49" s="6"/>
      <c r="M49" s="6"/>
      <c r="N49" s="6"/>
      <c r="S49" s="2"/>
      <c r="AA49" s="2">
        <v>0.39</v>
      </c>
      <c r="AB49" s="2">
        <v>0.53979999999999995</v>
      </c>
      <c r="AC49" s="2"/>
      <c r="AD49" s="2">
        <v>0.52495000000000003</v>
      </c>
      <c r="AE49" s="52">
        <v>0.48</v>
      </c>
      <c r="AF49" s="52"/>
      <c r="AG49" s="52">
        <v>5.0000000000000001E-3</v>
      </c>
      <c r="AH49" s="52">
        <v>0.61995</v>
      </c>
      <c r="AI49" s="2">
        <v>0.13300000000000001</v>
      </c>
      <c r="AJ49" s="2"/>
      <c r="AK49" s="2">
        <v>5.0000000000000001E-3</v>
      </c>
      <c r="AL49" s="2">
        <v>0.27295000000000003</v>
      </c>
      <c r="AM49" s="8">
        <v>0.58499999999999996</v>
      </c>
      <c r="AN49" s="8"/>
      <c r="AO49" s="8"/>
      <c r="AP49" s="8">
        <v>0.71994999999999998</v>
      </c>
      <c r="AQ49" s="1">
        <v>0.67500000000000004</v>
      </c>
      <c r="AS49" s="1">
        <v>1.4999999999999999E-2</v>
      </c>
      <c r="AT49" s="1">
        <v>0.69</v>
      </c>
    </row>
    <row r="50" spans="1:50" x14ac:dyDescent="0.2">
      <c r="A50" s="46" t="s">
        <v>43</v>
      </c>
      <c r="B50" s="46" t="s">
        <v>354</v>
      </c>
      <c r="D50" s="6"/>
      <c r="E50" s="6"/>
      <c r="F50" s="6"/>
      <c r="H50" s="28"/>
      <c r="L50" s="6"/>
      <c r="M50" s="6"/>
      <c r="N50" s="6"/>
      <c r="S50" s="2"/>
      <c r="W50" s="55">
        <v>7.0000000000000001E-3</v>
      </c>
      <c r="X50" s="8">
        <v>8.0000000000000002E-3</v>
      </c>
      <c r="Z50" s="8">
        <v>2.666E-3</v>
      </c>
      <c r="AD50" s="1">
        <v>5.3340000000000002E-3</v>
      </c>
    </row>
    <row r="51" spans="1:50" x14ac:dyDescent="0.2">
      <c r="A51" s="46" t="s">
        <v>50</v>
      </c>
      <c r="B51" s="46" t="s">
        <v>179</v>
      </c>
      <c r="D51" s="6"/>
      <c r="E51" s="6"/>
      <c r="F51" s="6"/>
      <c r="H51" s="28">
        <v>1.5E-3</v>
      </c>
      <c r="J51" s="8">
        <v>5.0000000000000001E-4</v>
      </c>
      <c r="L51" s="6"/>
      <c r="M51" s="6"/>
      <c r="N51" s="6">
        <v>1E-3</v>
      </c>
      <c r="S51" s="2"/>
    </row>
    <row r="52" spans="1:50" x14ac:dyDescent="0.2">
      <c r="A52" s="54" t="s">
        <v>51</v>
      </c>
      <c r="B52" s="54" t="s">
        <v>440</v>
      </c>
      <c r="D52" s="6"/>
      <c r="E52" s="6"/>
      <c r="F52" s="6"/>
      <c r="H52" s="28"/>
      <c r="L52" s="6"/>
      <c r="M52" s="6"/>
      <c r="N52" s="6"/>
      <c r="S52" s="2"/>
      <c r="AE52" s="16">
        <v>0.63</v>
      </c>
      <c r="AG52" s="16">
        <v>0.05</v>
      </c>
      <c r="AH52" s="16">
        <v>0.68</v>
      </c>
      <c r="AI52" s="1">
        <v>0.25764700000000001</v>
      </c>
      <c r="AL52" s="1">
        <v>0.25764700000000001</v>
      </c>
      <c r="AM52" s="10">
        <v>0.75</v>
      </c>
      <c r="AO52" s="10">
        <v>0.25</v>
      </c>
      <c r="AP52" s="10">
        <v>1</v>
      </c>
    </row>
    <row r="53" spans="1:50" x14ac:dyDescent="0.2">
      <c r="A53" s="46" t="s">
        <v>45</v>
      </c>
      <c r="B53" s="46" t="s">
        <v>259</v>
      </c>
      <c r="D53" s="6"/>
      <c r="E53" s="6"/>
      <c r="F53" s="6"/>
      <c r="L53" s="6"/>
      <c r="M53" s="6"/>
      <c r="N53" s="6"/>
      <c r="O53" s="8">
        <v>2.25</v>
      </c>
      <c r="R53" s="8">
        <v>2.25</v>
      </c>
      <c r="S53" s="2">
        <v>3.9</v>
      </c>
      <c r="T53" s="2">
        <v>6</v>
      </c>
      <c r="U53" s="2">
        <v>0.1</v>
      </c>
      <c r="V53" s="2">
        <v>5.5</v>
      </c>
      <c r="W53" s="8">
        <v>3.9</v>
      </c>
      <c r="Y53" s="8">
        <v>0.1</v>
      </c>
      <c r="Z53" s="8">
        <v>5.5</v>
      </c>
      <c r="AD53" s="1">
        <v>3</v>
      </c>
    </row>
    <row r="54" spans="1:50" x14ac:dyDescent="0.2">
      <c r="A54" s="60" t="s">
        <v>51</v>
      </c>
      <c r="B54" s="60" t="s">
        <v>406</v>
      </c>
      <c r="D54" s="6"/>
      <c r="E54" s="6"/>
      <c r="F54" s="6"/>
      <c r="L54" s="6"/>
      <c r="M54" s="6"/>
      <c r="N54" s="6"/>
      <c r="S54" s="2"/>
      <c r="AA54" s="1">
        <v>0.39</v>
      </c>
      <c r="AB54" s="1">
        <v>1.4999999999999999E-2</v>
      </c>
      <c r="AD54" s="1">
        <v>0.39500000000000002</v>
      </c>
      <c r="AE54" s="16">
        <v>0.48</v>
      </c>
      <c r="AH54" s="16">
        <v>0.48499999999999999</v>
      </c>
      <c r="AI54" s="1">
        <v>0.56999999999999995</v>
      </c>
      <c r="AL54" s="1">
        <v>0.57499999999999996</v>
      </c>
      <c r="AM54" s="10">
        <v>0.66</v>
      </c>
      <c r="AN54" s="10">
        <v>0.3</v>
      </c>
      <c r="AO54" s="10">
        <v>0.22500000000000001</v>
      </c>
      <c r="AP54" s="10">
        <v>1.0349999999999999</v>
      </c>
      <c r="AQ54" s="1">
        <v>0.76</v>
      </c>
      <c r="AS54" s="1">
        <v>0.375</v>
      </c>
      <c r="AT54" s="1">
        <v>1.2849999999999999</v>
      </c>
    </row>
    <row r="55" spans="1:50" x14ac:dyDescent="0.2">
      <c r="A55" s="49" t="s">
        <v>47</v>
      </c>
      <c r="B55" s="49" t="s">
        <v>467</v>
      </c>
      <c r="D55" s="6"/>
      <c r="E55" s="6"/>
      <c r="F55" s="6"/>
      <c r="H55" s="28"/>
      <c r="L55" s="6"/>
      <c r="M55" s="6"/>
      <c r="N55" s="6"/>
      <c r="S55" s="2"/>
      <c r="AE55" s="61">
        <v>0.40500000000000003</v>
      </c>
      <c r="AF55" s="61">
        <v>0.47699999999999998</v>
      </c>
      <c r="AG55" s="61"/>
      <c r="AH55" s="61">
        <v>0.52424999999999999</v>
      </c>
      <c r="AI55" s="2">
        <v>0.152118</v>
      </c>
      <c r="AJ55" s="2"/>
      <c r="AK55" s="2"/>
      <c r="AL55" s="2">
        <v>0.271368</v>
      </c>
      <c r="AM55" s="8">
        <v>0.51</v>
      </c>
      <c r="AN55" s="8"/>
      <c r="AO55" s="8"/>
      <c r="AP55" s="8">
        <v>0.74850000000000005</v>
      </c>
      <c r="AQ55" s="2"/>
      <c r="AR55" s="2"/>
      <c r="AS55" s="2"/>
      <c r="AT55" s="2"/>
    </row>
    <row r="56" spans="1:50" x14ac:dyDescent="0.2">
      <c r="A56" s="49" t="s">
        <v>44</v>
      </c>
      <c r="B56" s="49" t="s">
        <v>247</v>
      </c>
      <c r="D56" s="6"/>
      <c r="E56" s="6"/>
      <c r="F56" s="6"/>
      <c r="H56" s="28"/>
      <c r="L56" s="6"/>
      <c r="M56" s="6"/>
      <c r="N56" s="6"/>
      <c r="O56" s="28">
        <v>0.31</v>
      </c>
      <c r="P56" s="28"/>
      <c r="Q56" s="28">
        <v>0.45400000000000001</v>
      </c>
      <c r="R56" s="28">
        <v>0.76400000000000001</v>
      </c>
      <c r="S56" s="2">
        <v>0.39500000000000002</v>
      </c>
      <c r="T56" s="2">
        <v>1.68</v>
      </c>
      <c r="V56" s="2">
        <v>0.95499999999999996</v>
      </c>
      <c r="W56" s="8">
        <v>0.58599999999999997</v>
      </c>
      <c r="Z56" s="8">
        <v>1.1459999999999999</v>
      </c>
      <c r="AA56" s="2">
        <v>0.77700000000000002</v>
      </c>
      <c r="AB56" s="2"/>
      <c r="AC56" s="2"/>
      <c r="AD56" s="2">
        <v>1.337</v>
      </c>
    </row>
    <row r="57" spans="1:50" x14ac:dyDescent="0.2">
      <c r="A57" s="46" t="s">
        <v>49</v>
      </c>
      <c r="B57" s="46" t="s">
        <v>168</v>
      </c>
      <c r="D57" s="6"/>
      <c r="E57" s="6"/>
      <c r="F57" s="6"/>
      <c r="G57" s="8">
        <v>1.2</v>
      </c>
      <c r="H57" s="8">
        <v>2</v>
      </c>
      <c r="I57" s="8">
        <v>0.1</v>
      </c>
      <c r="J57" s="8">
        <v>2.2999999999999998</v>
      </c>
      <c r="L57" s="6"/>
      <c r="M57" s="6"/>
      <c r="N57" s="6">
        <v>1</v>
      </c>
      <c r="S57" s="2"/>
    </row>
    <row r="58" spans="1:50" x14ac:dyDescent="0.2">
      <c r="A58" s="46" t="s">
        <v>52</v>
      </c>
      <c r="B58" s="46" t="s">
        <v>70</v>
      </c>
      <c r="C58" s="6">
        <v>4</v>
      </c>
      <c r="D58" s="6">
        <v>12</v>
      </c>
      <c r="E58" s="6"/>
      <c r="F58" s="6">
        <v>13.82375</v>
      </c>
      <c r="G58" s="8">
        <v>0.72</v>
      </c>
      <c r="H58" s="8">
        <v>5.28</v>
      </c>
      <c r="J58" s="8">
        <v>7.34</v>
      </c>
      <c r="K58" s="6">
        <v>5</v>
      </c>
      <c r="L58" s="6"/>
      <c r="M58" s="6">
        <v>3</v>
      </c>
      <c r="N58" s="6">
        <v>14.62</v>
      </c>
      <c r="O58" s="8">
        <v>5</v>
      </c>
      <c r="Q58" s="8">
        <v>3</v>
      </c>
      <c r="R58" s="8">
        <v>14.62</v>
      </c>
      <c r="S58" s="2">
        <v>7.5</v>
      </c>
      <c r="T58" s="2">
        <v>16</v>
      </c>
      <c r="U58" s="2">
        <v>3</v>
      </c>
      <c r="V58" s="2">
        <v>17.420000000000002</v>
      </c>
      <c r="W58" s="8">
        <v>5.75</v>
      </c>
      <c r="Y58" s="8">
        <v>4.25</v>
      </c>
      <c r="Z58" s="8">
        <v>13.2</v>
      </c>
      <c r="AA58" s="1">
        <v>0.95</v>
      </c>
      <c r="AB58" s="1">
        <v>10.8</v>
      </c>
      <c r="AC58" s="1">
        <v>0.25</v>
      </c>
      <c r="AD58" s="1">
        <v>8</v>
      </c>
      <c r="AE58" s="16">
        <v>1</v>
      </c>
      <c r="AF58" s="16">
        <v>30</v>
      </c>
      <c r="AH58" s="16">
        <v>13.8</v>
      </c>
      <c r="AI58" s="1">
        <v>2</v>
      </c>
      <c r="AL58" s="1">
        <v>14.8</v>
      </c>
      <c r="AM58" s="10">
        <v>8</v>
      </c>
      <c r="AP58" s="10">
        <v>14</v>
      </c>
      <c r="AQ58" s="1">
        <v>9</v>
      </c>
      <c r="AT58" s="1">
        <v>15</v>
      </c>
      <c r="AU58" s="10">
        <v>10</v>
      </c>
      <c r="AX58" s="10">
        <v>16</v>
      </c>
    </row>
    <row r="59" spans="1:50" x14ac:dyDescent="0.2">
      <c r="A59" s="46" t="s">
        <v>44</v>
      </c>
      <c r="B59" s="46" t="s">
        <v>528</v>
      </c>
      <c r="D59" s="6"/>
      <c r="E59" s="6"/>
      <c r="F59" s="6"/>
      <c r="L59" s="6"/>
      <c r="M59" s="6"/>
      <c r="N59" s="6"/>
      <c r="S59" s="2"/>
      <c r="AM59" s="10">
        <v>1.2</v>
      </c>
      <c r="AN59" s="10">
        <v>0.7</v>
      </c>
      <c r="AO59" s="10">
        <v>0.8</v>
      </c>
      <c r="AP59" s="10">
        <v>2.35</v>
      </c>
      <c r="AQ59" s="1">
        <v>1.2</v>
      </c>
      <c r="AS59" s="1">
        <v>1.2</v>
      </c>
      <c r="AT59" s="1">
        <v>2.75</v>
      </c>
    </row>
    <row r="60" spans="1:50" x14ac:dyDescent="0.2">
      <c r="A60" s="46" t="s">
        <v>47</v>
      </c>
      <c r="B60" s="46" t="s">
        <v>71</v>
      </c>
      <c r="D60" s="6"/>
      <c r="E60" s="6"/>
      <c r="F60" s="6">
        <v>0.20499999999999999</v>
      </c>
      <c r="L60" s="6"/>
      <c r="M60" s="6"/>
      <c r="N60" s="6"/>
      <c r="S60" s="2">
        <v>3.8611759999999999</v>
      </c>
      <c r="V60" s="2">
        <v>3.8611759999999999</v>
      </c>
      <c r="W60" s="8">
        <v>2.2000000000000002</v>
      </c>
      <c r="Y60" s="8">
        <v>0.1</v>
      </c>
      <c r="Z60" s="8">
        <v>3.3</v>
      </c>
      <c r="AA60" s="1">
        <v>0.92500000000000004</v>
      </c>
      <c r="AB60" s="1">
        <v>0.25</v>
      </c>
      <c r="AC60" s="1">
        <v>0.15</v>
      </c>
      <c r="AD60" s="1">
        <v>1.575</v>
      </c>
    </row>
    <row r="61" spans="1:50" x14ac:dyDescent="0.2">
      <c r="A61" s="46" t="s">
        <v>43</v>
      </c>
      <c r="B61" s="46" t="s">
        <v>72</v>
      </c>
      <c r="C61" s="6">
        <v>0.27500000000000002</v>
      </c>
      <c r="D61" s="6"/>
      <c r="E61" s="6"/>
      <c r="F61" s="6">
        <v>0.27500000000000002</v>
      </c>
      <c r="G61" s="8">
        <v>0.36</v>
      </c>
      <c r="J61" s="8">
        <v>0.36</v>
      </c>
      <c r="K61" s="6">
        <v>0.44500000000000001</v>
      </c>
      <c r="L61" s="6"/>
      <c r="M61" s="6"/>
      <c r="N61" s="6">
        <v>0.44500000000000001</v>
      </c>
      <c r="S61" s="2"/>
    </row>
    <row r="62" spans="1:50" x14ac:dyDescent="0.2">
      <c r="A62" s="46" t="s">
        <v>50</v>
      </c>
      <c r="B62" s="46" t="s">
        <v>74</v>
      </c>
      <c r="C62" s="6">
        <v>0.65176500000000004</v>
      </c>
      <c r="D62" s="6">
        <v>0.04</v>
      </c>
      <c r="E62" s="6"/>
      <c r="F62" s="6">
        <v>0.66249999999999998</v>
      </c>
      <c r="G62" s="8">
        <v>0.48235299999999998</v>
      </c>
      <c r="H62" s="8">
        <v>0.04</v>
      </c>
      <c r="J62" s="8">
        <v>0.29588199999999998</v>
      </c>
      <c r="L62" s="6"/>
      <c r="M62" s="6"/>
      <c r="N62" s="6"/>
      <c r="S62" s="2"/>
    </row>
    <row r="63" spans="1:50" x14ac:dyDescent="0.2">
      <c r="A63" s="49" t="s">
        <v>44</v>
      </c>
      <c r="B63" s="49" t="s">
        <v>192</v>
      </c>
      <c r="D63" s="6"/>
      <c r="E63" s="6"/>
      <c r="F63" s="6"/>
      <c r="G63" s="8">
        <v>0.20117599999999999</v>
      </c>
      <c r="H63" s="28">
        <v>0.40949999999999998</v>
      </c>
      <c r="J63" s="8">
        <v>0.30355100000000002</v>
      </c>
      <c r="L63" s="6"/>
      <c r="M63" s="6"/>
      <c r="N63" s="6">
        <v>0.30712499999999998</v>
      </c>
      <c r="S63" s="2"/>
    </row>
    <row r="64" spans="1:50" x14ac:dyDescent="0.2">
      <c r="A64" s="46" t="s">
        <v>43</v>
      </c>
      <c r="B64" s="46" t="s">
        <v>264</v>
      </c>
      <c r="D64" s="6"/>
      <c r="E64" s="6"/>
      <c r="F64" s="6"/>
      <c r="H64" s="28"/>
      <c r="L64" s="6"/>
      <c r="M64" s="6"/>
      <c r="N64" s="6"/>
      <c r="O64" s="8">
        <v>1.04E-2</v>
      </c>
      <c r="R64" s="8">
        <v>1.04E-2</v>
      </c>
      <c r="S64" s="2"/>
    </row>
    <row r="65" spans="1:46" x14ac:dyDescent="0.2">
      <c r="A65" s="50" t="s">
        <v>46</v>
      </c>
      <c r="B65" s="50" t="s">
        <v>326</v>
      </c>
      <c r="D65" s="6"/>
      <c r="E65" s="6"/>
      <c r="F65" s="6"/>
      <c r="L65" s="6"/>
      <c r="M65" s="6"/>
      <c r="N65" s="6"/>
      <c r="S65" s="2">
        <v>0.25727100000000003</v>
      </c>
      <c r="T65" s="2">
        <v>5.1334999999999999E-2</v>
      </c>
      <c r="V65" s="2">
        <v>0.27114500000000002</v>
      </c>
      <c r="W65" s="8">
        <v>0.45</v>
      </c>
      <c r="Z65" s="8">
        <v>0.45970800000000001</v>
      </c>
      <c r="AD65" s="1">
        <v>9.7079999999999996E-3</v>
      </c>
      <c r="AH65" s="16">
        <v>9.7109999999999991E-3</v>
      </c>
    </row>
    <row r="66" spans="1:46" x14ac:dyDescent="0.2">
      <c r="A66" s="46" t="s">
        <v>47</v>
      </c>
      <c r="B66" s="46" t="s">
        <v>73</v>
      </c>
      <c r="C66" s="6">
        <v>0.81</v>
      </c>
      <c r="D66" s="6">
        <v>0.315</v>
      </c>
      <c r="E66" s="6">
        <v>2.5000000000000001E-2</v>
      </c>
      <c r="F66" s="6">
        <v>1.5</v>
      </c>
      <c r="G66" s="8">
        <v>0.82</v>
      </c>
      <c r="H66" s="8">
        <v>0.04</v>
      </c>
      <c r="J66" s="8">
        <v>0.47499999999999998</v>
      </c>
      <c r="L66" s="6"/>
      <c r="M66" s="6"/>
      <c r="N66" s="6"/>
      <c r="S66" s="2"/>
    </row>
    <row r="67" spans="1:46" x14ac:dyDescent="0.2">
      <c r="A67" s="46" t="s">
        <v>45</v>
      </c>
      <c r="B67" s="46" t="s">
        <v>485</v>
      </c>
      <c r="D67" s="6"/>
      <c r="E67" s="6"/>
      <c r="F67" s="6"/>
      <c r="L67" s="6"/>
      <c r="M67" s="6"/>
      <c r="N67" s="6"/>
      <c r="S67" s="2"/>
      <c r="AI67" s="1">
        <v>0.764706</v>
      </c>
      <c r="AK67" s="1">
        <v>2.1</v>
      </c>
      <c r="AL67" s="1">
        <v>2.864706</v>
      </c>
    </row>
    <row r="68" spans="1:46" x14ac:dyDescent="0.2">
      <c r="A68" s="46" t="s">
        <v>50</v>
      </c>
      <c r="B68" s="46" t="s">
        <v>75</v>
      </c>
      <c r="C68" s="6">
        <v>1.35</v>
      </c>
      <c r="D68" s="6"/>
      <c r="E68" s="6">
        <v>1</v>
      </c>
      <c r="F68" s="6">
        <v>3.2250000000000001</v>
      </c>
      <c r="G68" s="8">
        <v>1.7</v>
      </c>
      <c r="J68" s="8">
        <v>2.5750000000000002</v>
      </c>
      <c r="K68" s="6">
        <v>1</v>
      </c>
      <c r="L68" s="6">
        <v>1.2</v>
      </c>
      <c r="M68" s="6">
        <v>0.1</v>
      </c>
      <c r="N68" s="6">
        <v>1.7</v>
      </c>
      <c r="R68" s="8">
        <v>0.6</v>
      </c>
      <c r="S68" s="2"/>
    </row>
    <row r="69" spans="1:46" x14ac:dyDescent="0.2">
      <c r="A69" s="46" t="s">
        <v>45</v>
      </c>
      <c r="B69" s="46" t="s">
        <v>211</v>
      </c>
      <c r="D69" s="6"/>
      <c r="E69" s="6"/>
      <c r="F69" s="6"/>
      <c r="L69" s="6">
        <v>0.02</v>
      </c>
      <c r="M69" s="6">
        <v>0.02</v>
      </c>
      <c r="N69" s="6">
        <v>0.04</v>
      </c>
      <c r="S69" s="2"/>
    </row>
    <row r="70" spans="1:46" x14ac:dyDescent="0.2">
      <c r="A70" s="46" t="s">
        <v>43</v>
      </c>
      <c r="B70" s="46" t="s">
        <v>282</v>
      </c>
      <c r="C70" s="6">
        <v>6.1100000000000002E-2</v>
      </c>
      <c r="D70" s="6"/>
      <c r="E70" s="6"/>
      <c r="F70" s="6">
        <v>6.1100000000000002E-2</v>
      </c>
      <c r="L70" s="6"/>
      <c r="M70" s="6"/>
      <c r="N70" s="6"/>
      <c r="S70" s="2"/>
    </row>
    <row r="71" spans="1:46" x14ac:dyDescent="0.2">
      <c r="A71" s="49" t="s">
        <v>48</v>
      </c>
      <c r="B71" s="49" t="s">
        <v>468</v>
      </c>
      <c r="D71" s="6"/>
      <c r="E71" s="6"/>
      <c r="F71" s="6"/>
      <c r="H71" s="28"/>
      <c r="L71" s="6"/>
      <c r="M71" s="6"/>
      <c r="N71" s="6"/>
      <c r="S71" s="2"/>
      <c r="AE71" s="61">
        <v>0.40500000000000003</v>
      </c>
      <c r="AF71" s="61">
        <v>5.3612E-2</v>
      </c>
      <c r="AG71" s="61"/>
      <c r="AH71" s="61">
        <v>0.41840300000000002</v>
      </c>
      <c r="AI71" s="2">
        <v>0.495</v>
      </c>
      <c r="AJ71" s="2"/>
      <c r="AK71" s="2"/>
      <c r="AL71" s="2">
        <v>0.50840300000000005</v>
      </c>
      <c r="AM71" s="8">
        <v>0.58499999999999996</v>
      </c>
      <c r="AN71" s="8"/>
      <c r="AO71" s="8"/>
      <c r="AP71" s="8">
        <v>0.59840300000000002</v>
      </c>
      <c r="AQ71" s="2">
        <v>0.67500000000000004</v>
      </c>
      <c r="AR71" s="2"/>
      <c r="AS71" s="2"/>
      <c r="AT71" s="2">
        <v>0.68840299999999999</v>
      </c>
    </row>
    <row r="72" spans="1:46" x14ac:dyDescent="0.2">
      <c r="A72" s="54" t="s">
        <v>48</v>
      </c>
      <c r="B72" s="54" t="s">
        <v>245</v>
      </c>
      <c r="D72" s="6"/>
      <c r="E72" s="6"/>
      <c r="F72" s="6"/>
      <c r="L72" s="6"/>
      <c r="M72" s="6"/>
      <c r="N72" s="6"/>
      <c r="O72" s="8">
        <v>2</v>
      </c>
      <c r="R72" s="8">
        <v>2</v>
      </c>
      <c r="S72" s="2"/>
      <c r="T72" s="2">
        <v>0.1</v>
      </c>
      <c r="V72" s="2">
        <v>0.1</v>
      </c>
    </row>
    <row r="73" spans="1:46" x14ac:dyDescent="0.2">
      <c r="A73" s="46" t="s">
        <v>50</v>
      </c>
      <c r="B73" s="46" t="s">
        <v>263</v>
      </c>
      <c r="D73" s="6"/>
      <c r="E73" s="6"/>
      <c r="F73" s="6"/>
      <c r="L73" s="6"/>
      <c r="M73" s="6"/>
      <c r="N73" s="6"/>
      <c r="O73" s="8">
        <v>3.2259000000000003E-2</v>
      </c>
      <c r="R73" s="8">
        <v>3.2259000000000003E-2</v>
      </c>
      <c r="S73" s="2"/>
    </row>
    <row r="74" spans="1:46" x14ac:dyDescent="0.2">
      <c r="A74" s="49" t="s">
        <v>43</v>
      </c>
      <c r="B74" s="49" t="s">
        <v>253</v>
      </c>
      <c r="D74" s="6"/>
      <c r="E74" s="6"/>
      <c r="F74" s="6"/>
      <c r="H74" s="28"/>
      <c r="L74" s="6"/>
      <c r="M74" s="6"/>
      <c r="N74" s="6"/>
      <c r="O74" s="28">
        <v>0.215</v>
      </c>
      <c r="P74" s="8">
        <v>0.151833</v>
      </c>
      <c r="Q74" s="28"/>
      <c r="R74" s="28">
        <v>0.25295800000000002</v>
      </c>
      <c r="S74" s="2">
        <v>0.119117</v>
      </c>
      <c r="V74" s="2">
        <v>0.15707499999999999</v>
      </c>
      <c r="AA74" s="2"/>
      <c r="AB74" s="2"/>
      <c r="AC74" s="2"/>
      <c r="AD74" s="2"/>
    </row>
    <row r="75" spans="1:46" x14ac:dyDescent="0.2">
      <c r="A75" s="46" t="s">
        <v>49</v>
      </c>
      <c r="B75" s="46" t="s">
        <v>328</v>
      </c>
      <c r="D75" s="6"/>
      <c r="E75" s="6"/>
      <c r="F75" s="6"/>
      <c r="L75" s="6"/>
      <c r="M75" s="6"/>
      <c r="N75" s="6"/>
      <c r="S75" s="2">
        <v>8.8400000000000006E-2</v>
      </c>
      <c r="V75" s="2">
        <v>8.8400000000000006E-2</v>
      </c>
      <c r="Y75" s="8">
        <v>5.0000000000000001E-3</v>
      </c>
      <c r="Z75" s="8">
        <v>5.0000000000000001E-3</v>
      </c>
    </row>
    <row r="76" spans="1:46" x14ac:dyDescent="0.2">
      <c r="A76" s="49" t="s">
        <v>45</v>
      </c>
      <c r="B76" s="49" t="s">
        <v>248</v>
      </c>
      <c r="D76" s="6"/>
      <c r="E76" s="6"/>
      <c r="F76" s="6"/>
      <c r="H76" s="28"/>
      <c r="L76" s="6"/>
      <c r="M76" s="6"/>
      <c r="N76" s="6"/>
      <c r="O76" s="28">
        <v>0.31</v>
      </c>
      <c r="P76" s="28"/>
      <c r="Q76" s="28">
        <v>0.44</v>
      </c>
      <c r="R76" s="28">
        <v>0.75</v>
      </c>
      <c r="S76" s="2">
        <v>0.54500000000000004</v>
      </c>
      <c r="T76" s="2">
        <v>1.6274999999999999</v>
      </c>
      <c r="V76" s="2">
        <v>1.0874999999999999</v>
      </c>
      <c r="Y76" s="8">
        <v>2.5000000000000001E-2</v>
      </c>
      <c r="Z76" s="8">
        <v>0.5675</v>
      </c>
      <c r="AA76" s="2"/>
      <c r="AB76" s="2"/>
      <c r="AC76" s="2"/>
      <c r="AD76" s="2">
        <v>0.54249999999999998</v>
      </c>
    </row>
    <row r="77" spans="1:46" x14ac:dyDescent="0.2">
      <c r="A77" s="46" t="s">
        <v>45</v>
      </c>
      <c r="B77" s="46" t="s">
        <v>504</v>
      </c>
      <c r="D77" s="6"/>
      <c r="E77" s="6"/>
      <c r="F77" s="6"/>
      <c r="H77" s="28"/>
      <c r="L77" s="6"/>
      <c r="M77" s="6"/>
      <c r="N77" s="6"/>
      <c r="O77" s="28"/>
      <c r="P77" s="28"/>
      <c r="Q77" s="28"/>
      <c r="R77" s="28"/>
      <c r="S77" s="2"/>
      <c r="AA77" s="2"/>
      <c r="AB77" s="2"/>
      <c r="AC77" s="2"/>
      <c r="AD77" s="2"/>
      <c r="AI77" s="1">
        <v>0.42</v>
      </c>
      <c r="AL77" s="1">
        <v>0.42</v>
      </c>
      <c r="AM77" s="10">
        <v>0.51</v>
      </c>
      <c r="AP77" s="10">
        <v>0.51</v>
      </c>
      <c r="AQ77" s="1">
        <v>0.6</v>
      </c>
      <c r="AT77" s="1">
        <v>0.6</v>
      </c>
    </row>
    <row r="78" spans="1:46" x14ac:dyDescent="0.2">
      <c r="A78" s="46" t="s">
        <v>51</v>
      </c>
      <c r="B78" s="46" t="s">
        <v>523</v>
      </c>
      <c r="D78" s="6"/>
      <c r="E78" s="6"/>
      <c r="F78" s="6"/>
      <c r="H78" s="28"/>
      <c r="L78" s="6"/>
      <c r="M78" s="6"/>
      <c r="N78" s="6"/>
      <c r="O78" s="28"/>
      <c r="P78" s="28"/>
      <c r="Q78" s="28"/>
      <c r="R78" s="28"/>
      <c r="S78" s="2"/>
      <c r="AA78" s="2"/>
      <c r="AB78" s="2"/>
      <c r="AC78" s="2"/>
      <c r="AD78" s="2"/>
      <c r="AI78" s="1">
        <v>0.66</v>
      </c>
      <c r="AJ78" s="1">
        <v>6.5000000000000002E-2</v>
      </c>
      <c r="AK78" s="1">
        <v>0.05</v>
      </c>
      <c r="AL78" s="1">
        <v>0.74250000000000005</v>
      </c>
      <c r="AM78" s="10">
        <v>0.76</v>
      </c>
      <c r="AO78" s="10">
        <v>0.18</v>
      </c>
      <c r="AP78" s="10">
        <v>0.97250000000000003</v>
      </c>
    </row>
    <row r="79" spans="1:46" x14ac:dyDescent="0.2">
      <c r="A79" s="46" t="s">
        <v>47</v>
      </c>
      <c r="B79" s="46" t="s">
        <v>76</v>
      </c>
      <c r="C79" s="6">
        <v>0.58499999999999996</v>
      </c>
      <c r="D79" s="6"/>
      <c r="E79" s="6">
        <v>0.315</v>
      </c>
      <c r="F79" s="6">
        <v>0.9</v>
      </c>
      <c r="I79" s="8">
        <v>0.1</v>
      </c>
      <c r="J79" s="8">
        <v>0.1</v>
      </c>
      <c r="L79" s="6"/>
      <c r="M79" s="6"/>
      <c r="N79" s="6"/>
      <c r="S79" s="2"/>
    </row>
    <row r="80" spans="1:46" x14ac:dyDescent="0.2">
      <c r="A80" s="49" t="s">
        <v>43</v>
      </c>
      <c r="B80" s="49" t="s">
        <v>360</v>
      </c>
      <c r="D80" s="6"/>
      <c r="E80" s="6"/>
      <c r="F80" s="6"/>
      <c r="L80" s="6"/>
      <c r="M80" s="6"/>
      <c r="N80" s="6"/>
      <c r="S80" s="2"/>
      <c r="W80" s="28">
        <v>0.15441199999999999</v>
      </c>
      <c r="X80" s="28">
        <v>0.20050000000000001</v>
      </c>
      <c r="Y80" s="28"/>
      <c r="Z80" s="28">
        <v>0.204537</v>
      </c>
      <c r="AA80" s="2">
        <v>0.48128100000000001</v>
      </c>
      <c r="AB80" s="2"/>
      <c r="AC80" s="2"/>
      <c r="AD80" s="2">
        <v>0.53140600000000004</v>
      </c>
      <c r="AE80" s="52">
        <v>0.58756200000000003</v>
      </c>
      <c r="AF80" s="52"/>
      <c r="AG80" s="52"/>
      <c r="AH80" s="52">
        <v>0.637687</v>
      </c>
      <c r="AI80" s="2">
        <v>0.69384299999999999</v>
      </c>
      <c r="AJ80" s="2">
        <v>3.2</v>
      </c>
      <c r="AK80" s="2"/>
      <c r="AL80" s="2">
        <v>1.8106340000000001</v>
      </c>
      <c r="AM80" s="10">
        <v>1.2</v>
      </c>
      <c r="AO80" s="10">
        <v>0.35</v>
      </c>
      <c r="AP80" s="10">
        <v>2.6166659999999999</v>
      </c>
      <c r="AQ80" s="1">
        <v>3.4</v>
      </c>
      <c r="AS80" s="1">
        <v>0.35</v>
      </c>
      <c r="AT80" s="1">
        <v>4.8166679999999999</v>
      </c>
    </row>
    <row r="81" spans="1:50" x14ac:dyDescent="0.2">
      <c r="A81" s="46" t="s">
        <v>48</v>
      </c>
      <c r="B81" s="46" t="s">
        <v>350</v>
      </c>
      <c r="D81" s="6"/>
      <c r="E81" s="6"/>
      <c r="F81" s="6"/>
      <c r="L81" s="6"/>
      <c r="M81" s="6"/>
      <c r="N81" s="6"/>
      <c r="S81" s="2"/>
      <c r="W81" s="8">
        <v>1.75</v>
      </c>
      <c r="X81" s="8">
        <v>0.5</v>
      </c>
      <c r="Z81" s="8">
        <v>2.75</v>
      </c>
    </row>
    <row r="82" spans="1:50" x14ac:dyDescent="0.2">
      <c r="A82" s="49" t="s">
        <v>48</v>
      </c>
      <c r="B82" s="49" t="s">
        <v>362</v>
      </c>
      <c r="D82" s="6"/>
      <c r="E82" s="6"/>
      <c r="F82" s="6"/>
      <c r="L82" s="6"/>
      <c r="M82" s="6"/>
      <c r="N82" s="6"/>
      <c r="S82" s="2"/>
      <c r="W82" s="28">
        <v>0.14627999999999999</v>
      </c>
      <c r="X82" s="28">
        <v>9.4051999999999997E-2</v>
      </c>
      <c r="Y82" s="28"/>
      <c r="Z82" s="28">
        <v>0.169793</v>
      </c>
      <c r="AA82" s="2"/>
      <c r="AB82" s="2"/>
      <c r="AC82" s="2">
        <v>0.02</v>
      </c>
      <c r="AD82" s="2">
        <v>9.0538999999999994E-2</v>
      </c>
      <c r="AE82" s="52"/>
      <c r="AF82" s="52"/>
      <c r="AG82" s="52"/>
      <c r="AH82" s="52"/>
      <c r="AI82" s="2"/>
      <c r="AJ82" s="2"/>
      <c r="AK82" s="2"/>
      <c r="AL82" s="2"/>
    </row>
    <row r="83" spans="1:50" x14ac:dyDescent="0.2">
      <c r="A83" s="46" t="s">
        <v>45</v>
      </c>
      <c r="B83" s="46" t="s">
        <v>315</v>
      </c>
      <c r="D83" s="6"/>
      <c r="E83" s="6"/>
      <c r="F83" s="6"/>
      <c r="H83" s="28"/>
      <c r="L83" s="6"/>
      <c r="M83" s="6"/>
      <c r="N83" s="6"/>
      <c r="S83" s="2">
        <v>0.17874100000000001</v>
      </c>
      <c r="V83" s="2">
        <v>0.17874100000000001</v>
      </c>
      <c r="Y83" s="8">
        <v>5.0000000000000001E-3</v>
      </c>
      <c r="Z83" s="8">
        <v>5.0000000000000001E-3</v>
      </c>
    </row>
    <row r="84" spans="1:50" x14ac:dyDescent="0.2">
      <c r="A84" s="46" t="s">
        <v>50</v>
      </c>
      <c r="B84" s="46" t="s">
        <v>487</v>
      </c>
      <c r="D84" s="6"/>
      <c r="E84" s="6"/>
      <c r="F84" s="6"/>
      <c r="H84" s="28"/>
      <c r="L84" s="6"/>
      <c r="M84" s="6"/>
      <c r="N84" s="6"/>
      <c r="S84" s="2"/>
      <c r="AI84" s="1">
        <v>0.58235300000000001</v>
      </c>
      <c r="AL84" s="1">
        <v>0.58235300000000001</v>
      </c>
    </row>
    <row r="85" spans="1:50" x14ac:dyDescent="0.2">
      <c r="A85" s="46" t="s">
        <v>52</v>
      </c>
      <c r="B85" s="46" t="s">
        <v>77</v>
      </c>
      <c r="C85" s="6">
        <v>0.35</v>
      </c>
      <c r="D85" s="6"/>
      <c r="E85" s="6"/>
      <c r="F85" s="6">
        <v>0.36349999999999999</v>
      </c>
      <c r="G85" s="8">
        <v>0.435</v>
      </c>
      <c r="J85" s="8">
        <v>0.44850000000000001</v>
      </c>
      <c r="K85" s="6">
        <v>0.52</v>
      </c>
      <c r="L85" s="6"/>
      <c r="M85" s="6"/>
      <c r="N85" s="6">
        <v>0.53349999999999997</v>
      </c>
      <c r="S85" s="2"/>
    </row>
    <row r="86" spans="1:50" x14ac:dyDescent="0.2">
      <c r="A86" s="46" t="s">
        <v>49</v>
      </c>
      <c r="B86" s="46" t="s">
        <v>521</v>
      </c>
      <c r="D86" s="6"/>
      <c r="E86" s="6"/>
      <c r="F86" s="6"/>
      <c r="L86" s="6"/>
      <c r="M86" s="6"/>
      <c r="N86" s="6"/>
      <c r="S86" s="2"/>
      <c r="AM86" s="10">
        <v>1.2</v>
      </c>
      <c r="AN86" s="10">
        <v>2</v>
      </c>
      <c r="AO86" s="10">
        <v>0.05</v>
      </c>
      <c r="AP86" s="10">
        <v>2.25</v>
      </c>
      <c r="AQ86" s="1">
        <v>2</v>
      </c>
      <c r="AS86" s="1">
        <v>0.05</v>
      </c>
      <c r="AT86" s="1">
        <v>3.05</v>
      </c>
    </row>
    <row r="87" spans="1:50" x14ac:dyDescent="0.2">
      <c r="A87" s="9" t="s">
        <v>51</v>
      </c>
      <c r="B87" s="9" t="s">
        <v>78</v>
      </c>
      <c r="C87" s="6">
        <v>0.27500000000000002</v>
      </c>
      <c r="D87" s="6"/>
      <c r="E87" s="6"/>
      <c r="F87" s="6">
        <v>0.27500000000000002</v>
      </c>
      <c r="L87" s="6"/>
      <c r="M87" s="6"/>
      <c r="N87" s="6"/>
      <c r="S87" s="2"/>
      <c r="AE87" s="10"/>
      <c r="AF87" s="10"/>
      <c r="AG87" s="10"/>
      <c r="AH87" s="10"/>
    </row>
    <row r="88" spans="1:50" x14ac:dyDescent="0.2">
      <c r="A88" s="9" t="s">
        <v>45</v>
      </c>
      <c r="B88" s="9" t="s">
        <v>526</v>
      </c>
      <c r="D88" s="6"/>
      <c r="E88" s="6"/>
      <c r="F88" s="6"/>
      <c r="L88" s="6"/>
      <c r="M88" s="6"/>
      <c r="N88" s="6"/>
      <c r="S88" s="2"/>
      <c r="AE88" s="10"/>
      <c r="AF88" s="10"/>
      <c r="AG88" s="10"/>
      <c r="AH88" s="10"/>
      <c r="AM88" s="10">
        <v>0.745</v>
      </c>
      <c r="AN88" s="65">
        <v>0.08</v>
      </c>
      <c r="AP88" s="10">
        <v>0.66500000000000004</v>
      </c>
    </row>
    <row r="89" spans="1:50" x14ac:dyDescent="0.2">
      <c r="A89" s="9" t="s">
        <v>44</v>
      </c>
      <c r="B89" s="9" t="s">
        <v>456</v>
      </c>
      <c r="D89" s="6"/>
      <c r="E89" s="6"/>
      <c r="F89" s="6"/>
      <c r="H89" s="28"/>
      <c r="L89" s="6"/>
      <c r="M89" s="6"/>
      <c r="N89" s="6"/>
      <c r="S89" s="2"/>
      <c r="AE89" s="10">
        <v>1E-3</v>
      </c>
      <c r="AF89" s="10">
        <v>1E-3</v>
      </c>
      <c r="AG89" s="10"/>
      <c r="AH89" s="10">
        <v>1.333E-3</v>
      </c>
      <c r="AL89" s="1">
        <v>6.6699999999999995E-4</v>
      </c>
    </row>
    <row r="90" spans="1:50" x14ac:dyDescent="0.2">
      <c r="A90" s="9" t="s">
        <v>47</v>
      </c>
      <c r="B90" s="9" t="s">
        <v>79</v>
      </c>
      <c r="C90" s="6">
        <v>0.17205799999999999</v>
      </c>
      <c r="D90" s="6"/>
      <c r="E90" s="6"/>
      <c r="F90" s="6">
        <v>0.17205799999999999</v>
      </c>
      <c r="G90" s="8">
        <v>0.15</v>
      </c>
      <c r="J90" s="8">
        <v>0.15</v>
      </c>
      <c r="L90" s="6"/>
      <c r="M90" s="6"/>
      <c r="N90" s="6"/>
      <c r="S90" s="2"/>
      <c r="AE90" s="10"/>
      <c r="AF90" s="10"/>
      <c r="AG90" s="10"/>
      <c r="AH90" s="10"/>
    </row>
    <row r="91" spans="1:50" x14ac:dyDescent="0.2">
      <c r="A91" s="37" t="s">
        <v>46</v>
      </c>
      <c r="B91" s="37" t="s">
        <v>246</v>
      </c>
      <c r="D91" s="6"/>
      <c r="E91" s="6"/>
      <c r="F91" s="6"/>
      <c r="H91" s="28"/>
      <c r="L91" s="6"/>
      <c r="M91" s="6"/>
      <c r="N91" s="6"/>
      <c r="O91" s="28">
        <v>0.31</v>
      </c>
      <c r="P91" s="8">
        <v>2</v>
      </c>
      <c r="Q91" s="8">
        <v>7.4999999999999997E-2</v>
      </c>
      <c r="R91" s="28">
        <v>0.88500000000000001</v>
      </c>
      <c r="S91" s="2">
        <v>0.48</v>
      </c>
      <c r="V91" s="2">
        <v>1.905</v>
      </c>
      <c r="W91" s="8">
        <v>0.52500000000000002</v>
      </c>
      <c r="Y91" s="8">
        <v>0.05</v>
      </c>
      <c r="Z91" s="8">
        <v>1.075</v>
      </c>
      <c r="AA91" s="2">
        <v>0.61499999999999999</v>
      </c>
      <c r="AB91" s="2"/>
      <c r="AC91" s="2">
        <v>0.05</v>
      </c>
      <c r="AD91" s="2">
        <v>1.165</v>
      </c>
      <c r="AE91" s="10"/>
      <c r="AF91" s="10"/>
      <c r="AG91" s="10"/>
      <c r="AH91" s="10"/>
      <c r="AI91" s="1">
        <v>0.74</v>
      </c>
      <c r="AJ91" s="1">
        <v>0.06</v>
      </c>
      <c r="AK91" s="1">
        <v>0.3</v>
      </c>
      <c r="AL91" s="1">
        <v>1.1000000000000001</v>
      </c>
      <c r="AM91" s="10">
        <v>1</v>
      </c>
      <c r="AN91" s="10">
        <v>2.4</v>
      </c>
      <c r="AO91" s="10">
        <v>0.2</v>
      </c>
      <c r="AP91" s="10">
        <v>2</v>
      </c>
      <c r="AQ91" s="1">
        <v>1.4</v>
      </c>
      <c r="AS91" s="1">
        <v>0.2</v>
      </c>
      <c r="AT91" s="1">
        <v>2.4</v>
      </c>
      <c r="AU91" s="10">
        <v>1.8</v>
      </c>
      <c r="AW91" s="10">
        <v>0.2</v>
      </c>
      <c r="AX91" s="10">
        <v>2.8</v>
      </c>
    </row>
    <row r="92" spans="1:50" x14ac:dyDescent="0.2">
      <c r="A92" s="9" t="s">
        <v>50</v>
      </c>
      <c r="B92" s="9" t="s">
        <v>80</v>
      </c>
      <c r="D92" s="6"/>
      <c r="E92" s="6"/>
      <c r="F92" s="6">
        <v>3.5499999999999997E-2</v>
      </c>
      <c r="J92" s="8">
        <v>7.0999999999999994E-2</v>
      </c>
      <c r="L92" s="6"/>
      <c r="M92" s="6"/>
      <c r="N92" s="6"/>
      <c r="S92" s="2"/>
      <c r="AE92" s="10"/>
      <c r="AF92" s="10"/>
      <c r="AG92" s="10"/>
      <c r="AH92" s="10"/>
    </row>
    <row r="93" spans="1:50" x14ac:dyDescent="0.2">
      <c r="A93" s="9" t="s">
        <v>51</v>
      </c>
      <c r="B93" s="9" t="s">
        <v>323</v>
      </c>
      <c r="D93" s="6"/>
      <c r="E93" s="6"/>
      <c r="F93" s="6"/>
      <c r="L93" s="6"/>
      <c r="M93" s="6"/>
      <c r="N93" s="6"/>
      <c r="S93" s="2">
        <v>0.209118</v>
      </c>
      <c r="T93" s="2">
        <v>0.02</v>
      </c>
      <c r="V93" s="2">
        <v>0.21911800000000001</v>
      </c>
      <c r="Y93" s="8">
        <v>1.4999999999999999E-2</v>
      </c>
      <c r="Z93" s="8">
        <v>2.5000000000000001E-2</v>
      </c>
      <c r="AE93" s="10"/>
      <c r="AF93" s="10"/>
      <c r="AG93" s="10"/>
      <c r="AH93" s="10"/>
    </row>
    <row r="94" spans="1:50" x14ac:dyDescent="0.2">
      <c r="A94" s="9" t="s">
        <v>44</v>
      </c>
      <c r="B94" s="9" t="s">
        <v>343</v>
      </c>
      <c r="D94" s="6"/>
      <c r="E94" s="6"/>
      <c r="F94" s="6"/>
      <c r="L94" s="6"/>
      <c r="M94" s="6"/>
      <c r="N94" s="6"/>
      <c r="S94" s="2">
        <v>5.5294000000000003E-2</v>
      </c>
      <c r="V94" s="2">
        <v>5.5294000000000003E-2</v>
      </c>
      <c r="W94" s="8">
        <v>3.5293999999999999E-2</v>
      </c>
      <c r="Z94" s="8">
        <v>3.5293999999999999E-2</v>
      </c>
      <c r="AE94" s="10"/>
      <c r="AF94" s="10"/>
      <c r="AG94" s="10"/>
      <c r="AH94" s="10"/>
    </row>
    <row r="95" spans="1:50" x14ac:dyDescent="0.2">
      <c r="A95" s="44" t="s">
        <v>45</v>
      </c>
      <c r="B95" s="44" t="s">
        <v>462</v>
      </c>
      <c r="D95" s="6"/>
      <c r="E95" s="6"/>
      <c r="F95" s="6"/>
      <c r="L95" s="6"/>
      <c r="M95" s="6"/>
      <c r="N95" s="6"/>
      <c r="S95" s="2"/>
      <c r="AE95" s="10">
        <v>0.71499999999999997</v>
      </c>
      <c r="AF95" s="10"/>
      <c r="AG95" s="10"/>
      <c r="AH95" s="10">
        <v>0.71499999999999997</v>
      </c>
    </row>
    <row r="96" spans="1:50" x14ac:dyDescent="0.2">
      <c r="A96" s="37" t="s">
        <v>50</v>
      </c>
      <c r="B96" s="37" t="s">
        <v>463</v>
      </c>
      <c r="D96" s="6"/>
      <c r="E96" s="6"/>
      <c r="F96" s="6"/>
      <c r="H96" s="28"/>
      <c r="L96" s="6"/>
      <c r="M96" s="6"/>
      <c r="N96" s="6"/>
      <c r="S96" s="2"/>
      <c r="AE96" s="28">
        <v>0.40500000000000003</v>
      </c>
      <c r="AF96" s="28">
        <v>1.115272</v>
      </c>
      <c r="AG96" s="28"/>
      <c r="AH96" s="28">
        <v>0.68381800000000004</v>
      </c>
      <c r="AI96" s="2">
        <v>0.57595499999999999</v>
      </c>
      <c r="AJ96" s="2"/>
      <c r="AK96" s="2"/>
      <c r="AL96" s="2">
        <v>0.85477300000000001</v>
      </c>
      <c r="AM96" s="8">
        <v>0.74690999999999996</v>
      </c>
      <c r="AN96" s="8"/>
      <c r="AO96" s="8"/>
      <c r="AP96" s="8">
        <v>1.025728</v>
      </c>
      <c r="AQ96" s="2">
        <v>0.91786500000000004</v>
      </c>
      <c r="AR96" s="2"/>
      <c r="AS96" s="2"/>
      <c r="AT96" s="2">
        <v>1.1966829999999999</v>
      </c>
    </row>
    <row r="97" spans="1:42" x14ac:dyDescent="0.2">
      <c r="A97" s="9" t="s">
        <v>50</v>
      </c>
      <c r="B97" s="9" t="s">
        <v>81</v>
      </c>
      <c r="C97" s="6">
        <v>3.65</v>
      </c>
      <c r="D97" s="6"/>
      <c r="E97" s="6"/>
      <c r="F97" s="6">
        <v>5.4779999999999998</v>
      </c>
      <c r="G97" s="8">
        <v>4.5999999999999996</v>
      </c>
      <c r="J97" s="8">
        <v>6.4279999999999999</v>
      </c>
      <c r="K97" s="6">
        <v>0.171765</v>
      </c>
      <c r="L97" s="6"/>
      <c r="M97" s="6"/>
      <c r="N97" s="6">
        <v>1.932706</v>
      </c>
      <c r="S97" s="2"/>
      <c r="AE97" s="10"/>
      <c r="AF97" s="10"/>
      <c r="AG97" s="10"/>
      <c r="AH97" s="10"/>
    </row>
    <row r="98" spans="1:42" x14ac:dyDescent="0.2">
      <c r="A98" s="7" t="s">
        <v>43</v>
      </c>
      <c r="B98" s="7" t="s">
        <v>194</v>
      </c>
      <c r="D98" s="6"/>
      <c r="E98" s="6"/>
      <c r="F98" s="6"/>
      <c r="G98" s="8">
        <v>9.1700000000000004E-2</v>
      </c>
      <c r="J98" s="38">
        <v>9.1700000000000004E-2</v>
      </c>
      <c r="K98" s="6">
        <v>0.27941199999999999</v>
      </c>
      <c r="L98" s="6"/>
      <c r="M98" s="6"/>
      <c r="N98" s="6">
        <v>0.27941199999999999</v>
      </c>
      <c r="O98" s="8">
        <v>0.51</v>
      </c>
      <c r="P98" s="8">
        <v>0.32500000000000001</v>
      </c>
      <c r="R98" s="8">
        <v>0.61833300000000002</v>
      </c>
      <c r="S98" s="2">
        <v>0.6</v>
      </c>
      <c r="U98" s="2">
        <v>0.05</v>
      </c>
      <c r="V98" s="2">
        <v>1.058333</v>
      </c>
      <c r="W98" s="8">
        <v>1.0249999999999999</v>
      </c>
      <c r="Y98" s="8">
        <v>0.05</v>
      </c>
      <c r="Z98" s="8">
        <v>1.4833339999999999</v>
      </c>
      <c r="AA98" s="1">
        <v>1.25</v>
      </c>
      <c r="AB98" s="1">
        <v>3.25</v>
      </c>
      <c r="AD98" s="1">
        <v>2.3333330000000001</v>
      </c>
      <c r="AE98" s="10">
        <v>2.25</v>
      </c>
      <c r="AF98" s="10"/>
      <c r="AG98" s="10"/>
      <c r="AH98" s="10">
        <v>3.3333330000000001</v>
      </c>
      <c r="AI98" s="1">
        <v>3</v>
      </c>
      <c r="AL98" s="1">
        <v>4.0833339999999998</v>
      </c>
    </row>
    <row r="99" spans="1:42" x14ac:dyDescent="0.2">
      <c r="A99" s="7" t="s">
        <v>50</v>
      </c>
      <c r="B99" s="7" t="s">
        <v>364</v>
      </c>
      <c r="D99" s="6"/>
      <c r="E99" s="6"/>
      <c r="F99" s="6"/>
      <c r="J99" s="38"/>
      <c r="L99" s="6"/>
      <c r="M99" s="6"/>
      <c r="N99" s="6"/>
      <c r="S99" s="2"/>
      <c r="X99" s="8">
        <v>2.5000000000000001E-3</v>
      </c>
      <c r="Z99" s="8">
        <v>8.3299999999999997E-4</v>
      </c>
      <c r="AD99" s="1">
        <v>1.6670000000000001E-3</v>
      </c>
      <c r="AE99" s="10"/>
      <c r="AF99" s="10"/>
      <c r="AG99" s="10"/>
      <c r="AH99" s="10"/>
    </row>
    <row r="100" spans="1:42" x14ac:dyDescent="0.2">
      <c r="A100" s="7" t="s">
        <v>50</v>
      </c>
      <c r="B100" s="7" t="s">
        <v>365</v>
      </c>
      <c r="D100" s="6"/>
      <c r="E100" s="6"/>
      <c r="F100" s="6"/>
      <c r="J100" s="38"/>
      <c r="L100" s="6"/>
      <c r="M100" s="6"/>
      <c r="N100" s="6"/>
      <c r="S100" s="2"/>
      <c r="W100" s="8">
        <v>0.25800000000000001</v>
      </c>
      <c r="Z100" s="8">
        <v>0.25800000000000001</v>
      </c>
      <c r="AA100" s="1">
        <v>0.39</v>
      </c>
      <c r="AD100" s="1">
        <v>0.39</v>
      </c>
      <c r="AE100" s="10">
        <v>0.48</v>
      </c>
      <c r="AF100" s="10"/>
      <c r="AG100" s="10"/>
      <c r="AH100" s="10">
        <v>0.48</v>
      </c>
    </row>
    <row r="101" spans="1:42" x14ac:dyDescent="0.2">
      <c r="A101" s="37" t="s">
        <v>50</v>
      </c>
      <c r="B101" s="8" t="s">
        <v>216</v>
      </c>
      <c r="D101" s="6"/>
      <c r="E101" s="6"/>
      <c r="F101" s="6"/>
      <c r="K101" s="6">
        <v>0.25029400000000002</v>
      </c>
      <c r="L101" s="6">
        <v>0.76049999999999995</v>
      </c>
      <c r="M101" s="6"/>
      <c r="N101" s="6">
        <v>0.440419</v>
      </c>
      <c r="O101" s="8">
        <v>0.38500000000000001</v>
      </c>
      <c r="R101" s="8">
        <v>0.575125</v>
      </c>
      <c r="S101" s="2">
        <v>0.17304700000000001</v>
      </c>
      <c r="V101" s="2">
        <v>0.36317199999999999</v>
      </c>
      <c r="AA101" s="2"/>
      <c r="AB101" s="2"/>
      <c r="AC101" s="2"/>
      <c r="AD101" s="2"/>
      <c r="AE101" s="10"/>
      <c r="AF101" s="10"/>
      <c r="AG101" s="10"/>
      <c r="AH101" s="10"/>
    </row>
    <row r="102" spans="1:42" x14ac:dyDescent="0.2">
      <c r="A102" s="49" t="s">
        <v>48</v>
      </c>
      <c r="B102" s="62" t="s">
        <v>236</v>
      </c>
      <c r="D102" s="6"/>
      <c r="E102" s="6"/>
      <c r="F102" s="6"/>
      <c r="K102" s="6">
        <v>2.0799999999999999E-2</v>
      </c>
      <c r="L102" s="6"/>
      <c r="M102" s="6"/>
      <c r="N102" s="6">
        <v>2.0799999999999999E-2</v>
      </c>
      <c r="S102" s="2"/>
      <c r="AA102" s="2"/>
      <c r="AB102" s="2"/>
      <c r="AC102" s="2"/>
      <c r="AD102" s="2"/>
    </row>
    <row r="103" spans="1:42" x14ac:dyDescent="0.2">
      <c r="A103" s="49" t="s">
        <v>52</v>
      </c>
      <c r="B103" s="62" t="s">
        <v>336</v>
      </c>
      <c r="D103" s="6"/>
      <c r="E103" s="6"/>
      <c r="F103" s="6"/>
      <c r="L103" s="6"/>
      <c r="M103" s="6"/>
      <c r="N103" s="6"/>
      <c r="S103" s="2">
        <v>5.7200000000000001E-2</v>
      </c>
      <c r="V103" s="2">
        <v>5.7200000000000001E-2</v>
      </c>
      <c r="Y103" s="8">
        <v>5.0000000000000001E-3</v>
      </c>
      <c r="Z103" s="8">
        <v>5.0000000000000001E-3</v>
      </c>
      <c r="AA103" s="2"/>
      <c r="AB103" s="2"/>
      <c r="AC103" s="2"/>
      <c r="AD103" s="2"/>
    </row>
    <row r="104" spans="1:42" x14ac:dyDescent="0.2">
      <c r="A104" s="50" t="s">
        <v>49</v>
      </c>
      <c r="B104" s="46" t="s">
        <v>301</v>
      </c>
      <c r="D104" s="6"/>
      <c r="E104" s="6"/>
      <c r="F104" s="6"/>
      <c r="L104" s="6"/>
      <c r="M104" s="6"/>
      <c r="N104" s="6"/>
      <c r="S104" s="2">
        <v>1.4</v>
      </c>
      <c r="T104" s="2">
        <v>1</v>
      </c>
      <c r="U104" s="2">
        <v>0.2</v>
      </c>
      <c r="V104" s="2">
        <v>2.1</v>
      </c>
      <c r="Y104" s="8">
        <v>0.05</v>
      </c>
      <c r="Z104" s="8">
        <v>0.55000000000000004</v>
      </c>
    </row>
    <row r="105" spans="1:42" x14ac:dyDescent="0.2">
      <c r="A105" s="37" t="s">
        <v>48</v>
      </c>
      <c r="B105" s="37" t="s">
        <v>304</v>
      </c>
      <c r="D105" s="6"/>
      <c r="E105" s="6"/>
      <c r="F105" s="6"/>
      <c r="L105" s="6"/>
      <c r="M105" s="6"/>
      <c r="N105" s="6"/>
      <c r="S105" s="2">
        <v>0.32</v>
      </c>
      <c r="T105" s="2">
        <v>1.32</v>
      </c>
      <c r="V105" s="2">
        <v>0.65</v>
      </c>
      <c r="W105" s="8">
        <v>0.45</v>
      </c>
      <c r="Y105" s="8">
        <v>0.52500000000000002</v>
      </c>
      <c r="Z105" s="8">
        <v>1.3049999999999999</v>
      </c>
      <c r="AA105" s="2">
        <v>0.54</v>
      </c>
      <c r="AB105" s="2"/>
      <c r="AC105" s="2"/>
      <c r="AD105" s="2">
        <v>0.87</v>
      </c>
      <c r="AE105" s="8">
        <v>0.63</v>
      </c>
      <c r="AF105" s="8"/>
      <c r="AG105" s="8"/>
      <c r="AH105" s="8">
        <v>0.96</v>
      </c>
      <c r="AI105" s="2"/>
      <c r="AJ105" s="2"/>
      <c r="AK105" s="2"/>
      <c r="AL105" s="2"/>
    </row>
    <row r="106" spans="1:42" x14ac:dyDescent="0.2">
      <c r="A106" s="47" t="s">
        <v>50</v>
      </c>
      <c r="B106" s="38" t="s">
        <v>277</v>
      </c>
      <c r="D106" s="6"/>
      <c r="E106" s="6"/>
      <c r="F106" s="6"/>
      <c r="L106" s="6"/>
      <c r="M106" s="6"/>
      <c r="N106" s="6"/>
      <c r="O106" s="8">
        <v>8.9341000000000004E-2</v>
      </c>
      <c r="R106" s="8">
        <v>8.9341000000000004E-2</v>
      </c>
      <c r="S106" s="2"/>
      <c r="AA106" s="2"/>
      <c r="AB106" s="2"/>
      <c r="AC106" s="2"/>
      <c r="AD106" s="2"/>
      <c r="AE106" s="10"/>
      <c r="AF106" s="10"/>
      <c r="AG106" s="10"/>
      <c r="AH106" s="10"/>
    </row>
    <row r="107" spans="1:42" x14ac:dyDescent="0.2">
      <c r="A107" s="9" t="s">
        <v>50</v>
      </c>
      <c r="B107" s="9" t="s">
        <v>82</v>
      </c>
      <c r="C107" s="6">
        <v>0.81</v>
      </c>
      <c r="D107" s="6">
        <v>2.5000000000000001E-2</v>
      </c>
      <c r="E107" s="6"/>
      <c r="F107" s="6">
        <v>0.45</v>
      </c>
      <c r="L107" s="6"/>
      <c r="M107" s="6"/>
      <c r="N107" s="6"/>
      <c r="S107" s="2"/>
      <c r="AE107" s="10"/>
      <c r="AF107" s="10"/>
      <c r="AG107" s="10"/>
      <c r="AH107" s="10"/>
    </row>
    <row r="108" spans="1:42" x14ac:dyDescent="0.2">
      <c r="A108" s="9" t="s">
        <v>46</v>
      </c>
      <c r="B108" s="9" t="s">
        <v>446</v>
      </c>
      <c r="D108" s="6"/>
      <c r="E108" s="6"/>
      <c r="F108" s="6"/>
      <c r="H108" s="28"/>
      <c r="L108" s="6"/>
      <c r="M108" s="6"/>
      <c r="N108" s="6"/>
      <c r="S108" s="2"/>
      <c r="AE108" s="10">
        <v>0.155471</v>
      </c>
      <c r="AF108" s="10">
        <v>5.0000000000000001E-3</v>
      </c>
      <c r="AG108" s="10"/>
      <c r="AH108" s="10">
        <v>0.157137</v>
      </c>
      <c r="AL108" s="1">
        <v>3.3340000000000002E-3</v>
      </c>
    </row>
    <row r="109" spans="1:42" x14ac:dyDescent="0.2">
      <c r="A109" s="37" t="s">
        <v>48</v>
      </c>
      <c r="B109" s="37" t="s">
        <v>311</v>
      </c>
      <c r="D109" s="6"/>
      <c r="E109" s="6"/>
      <c r="F109" s="6"/>
      <c r="L109" s="6"/>
      <c r="M109" s="6"/>
      <c r="N109" s="6"/>
      <c r="S109" s="2">
        <v>0.32</v>
      </c>
      <c r="T109" s="2">
        <v>4.0300000000000002E-2</v>
      </c>
      <c r="V109" s="2">
        <v>0.33007500000000001</v>
      </c>
      <c r="W109" s="8">
        <v>0.37711800000000001</v>
      </c>
      <c r="Z109" s="8">
        <v>0.38719300000000001</v>
      </c>
      <c r="AA109" s="2">
        <v>0.54</v>
      </c>
      <c r="AB109" s="2"/>
      <c r="AC109" s="2"/>
      <c r="AD109" s="2">
        <v>0.55007499999999998</v>
      </c>
      <c r="AE109" s="8">
        <v>0.63</v>
      </c>
      <c r="AF109" s="8"/>
      <c r="AG109" s="8"/>
      <c r="AH109" s="8">
        <v>0.64007499999999995</v>
      </c>
      <c r="AI109" s="2"/>
      <c r="AJ109" s="2"/>
      <c r="AK109" s="2"/>
      <c r="AL109" s="2"/>
    </row>
    <row r="110" spans="1:42" x14ac:dyDescent="0.2">
      <c r="A110" s="37" t="s">
        <v>51</v>
      </c>
      <c r="B110" s="37" t="s">
        <v>423</v>
      </c>
      <c r="D110" s="6"/>
      <c r="E110" s="6"/>
      <c r="F110" s="6"/>
      <c r="L110" s="6"/>
      <c r="M110" s="6"/>
      <c r="N110" s="6"/>
      <c r="S110" s="2"/>
      <c r="AA110" s="2">
        <v>0.39</v>
      </c>
      <c r="AB110" s="2">
        <v>1.0999999999999999E-2</v>
      </c>
      <c r="AC110" s="2"/>
      <c r="AD110" s="2">
        <v>0.39366600000000002</v>
      </c>
      <c r="AE110" s="8"/>
      <c r="AF110" s="8"/>
      <c r="AG110" s="8"/>
      <c r="AH110" s="8">
        <v>7.3340000000000002E-3</v>
      </c>
      <c r="AI110" s="2"/>
      <c r="AJ110" s="2"/>
      <c r="AK110" s="2"/>
      <c r="AL110" s="2"/>
    </row>
    <row r="111" spans="1:42" x14ac:dyDescent="0.2">
      <c r="A111" s="37" t="s">
        <v>45</v>
      </c>
      <c r="B111" s="37" t="s">
        <v>430</v>
      </c>
      <c r="D111" s="6"/>
      <c r="E111" s="6"/>
      <c r="F111" s="6"/>
      <c r="L111" s="6"/>
      <c r="M111" s="6"/>
      <c r="N111" s="6"/>
      <c r="S111" s="2"/>
      <c r="AA111" s="2">
        <v>0.39</v>
      </c>
      <c r="AB111" s="2">
        <v>5.7847999999999997E-2</v>
      </c>
      <c r="AC111" s="2"/>
      <c r="AD111" s="2">
        <v>0.40446199999999999</v>
      </c>
      <c r="AE111" s="8">
        <v>0.48</v>
      </c>
      <c r="AF111" s="8"/>
      <c r="AG111" s="8"/>
      <c r="AH111" s="8">
        <v>0.49446200000000001</v>
      </c>
      <c r="AI111" s="2">
        <v>0.56999999999999995</v>
      </c>
      <c r="AJ111" s="2"/>
      <c r="AK111" s="2"/>
      <c r="AL111" s="2">
        <v>0.58446200000000004</v>
      </c>
      <c r="AM111" s="8">
        <v>1.542</v>
      </c>
      <c r="AN111" s="8"/>
      <c r="AO111" s="8"/>
      <c r="AP111" s="8">
        <v>1.556462</v>
      </c>
    </row>
    <row r="112" spans="1:42" x14ac:dyDescent="0.2">
      <c r="A112" s="37" t="s">
        <v>43</v>
      </c>
      <c r="B112" s="37" t="s">
        <v>505</v>
      </c>
      <c r="D112" s="6"/>
      <c r="E112" s="6"/>
      <c r="F112" s="6"/>
      <c r="L112" s="6"/>
      <c r="M112" s="6"/>
      <c r="N112" s="6"/>
      <c r="S112" s="2"/>
      <c r="AA112" s="2"/>
      <c r="AB112" s="2"/>
      <c r="AC112" s="2"/>
      <c r="AD112" s="2"/>
      <c r="AE112" s="8"/>
      <c r="AF112" s="8"/>
      <c r="AG112" s="8"/>
      <c r="AH112" s="8"/>
      <c r="AI112" s="2">
        <v>0.42</v>
      </c>
      <c r="AJ112" s="2"/>
      <c r="AK112" s="2"/>
      <c r="AL112" s="2">
        <v>0.42</v>
      </c>
      <c r="AM112" s="8">
        <v>0.51</v>
      </c>
      <c r="AN112" s="8"/>
      <c r="AO112" s="8"/>
      <c r="AP112" s="8">
        <v>0.51</v>
      </c>
    </row>
    <row r="113" spans="1:50" x14ac:dyDescent="0.2">
      <c r="A113" s="9" t="s">
        <v>49</v>
      </c>
      <c r="B113" s="9" t="s">
        <v>224</v>
      </c>
      <c r="D113" s="6"/>
      <c r="E113" s="6"/>
      <c r="F113" s="6"/>
      <c r="K113" s="6">
        <v>0.150918</v>
      </c>
      <c r="L113" s="6"/>
      <c r="M113" s="6"/>
      <c r="N113" s="6">
        <v>0.150918</v>
      </c>
      <c r="S113" s="2"/>
      <c r="AE113" s="10"/>
      <c r="AF113" s="10"/>
      <c r="AG113" s="10"/>
      <c r="AH113" s="10"/>
    </row>
    <row r="114" spans="1:50" x14ac:dyDescent="0.2">
      <c r="A114" s="7" t="s">
        <v>46</v>
      </c>
      <c r="B114" s="7" t="s">
        <v>106</v>
      </c>
      <c r="D114" s="6"/>
      <c r="E114" s="6"/>
      <c r="F114" s="6">
        <v>0.1875</v>
      </c>
      <c r="L114" s="6"/>
      <c r="M114" s="6"/>
      <c r="N114" s="6"/>
      <c r="S114" s="2"/>
      <c r="AE114" s="10"/>
      <c r="AF114" s="10"/>
      <c r="AG114" s="10"/>
      <c r="AH114" s="10"/>
    </row>
    <row r="115" spans="1:50" x14ac:dyDescent="0.2">
      <c r="A115" s="7" t="s">
        <v>47</v>
      </c>
      <c r="B115" s="7" t="s">
        <v>392</v>
      </c>
      <c r="D115" s="6"/>
      <c r="E115" s="6"/>
      <c r="F115" s="6"/>
      <c r="L115" s="6"/>
      <c r="M115" s="6"/>
      <c r="N115" s="6"/>
      <c r="S115" s="2"/>
      <c r="W115" s="8">
        <v>2.2800000000000001E-2</v>
      </c>
      <c r="Z115" s="8">
        <v>2.2800000000000001E-2</v>
      </c>
      <c r="AE115" s="10"/>
      <c r="AF115" s="10"/>
      <c r="AG115" s="10"/>
      <c r="AH115" s="10"/>
    </row>
    <row r="116" spans="1:50" x14ac:dyDescent="0.2">
      <c r="A116" s="46" t="s">
        <v>46</v>
      </c>
      <c r="B116" s="46" t="s">
        <v>223</v>
      </c>
      <c r="D116" s="6"/>
      <c r="E116" s="6"/>
      <c r="F116" s="6"/>
      <c r="H116" s="28"/>
      <c r="K116" s="6">
        <v>6.2399999999999997E-2</v>
      </c>
      <c r="L116" s="6"/>
      <c r="M116" s="6"/>
      <c r="N116" s="6">
        <v>6.2399999999999997E-2</v>
      </c>
      <c r="S116" s="2"/>
    </row>
    <row r="117" spans="1:50" x14ac:dyDescent="0.2">
      <c r="A117" s="9" t="s">
        <v>51</v>
      </c>
      <c r="B117" s="9" t="s">
        <v>83</v>
      </c>
      <c r="C117" s="6">
        <v>0.71</v>
      </c>
      <c r="D117" s="6">
        <v>5.29</v>
      </c>
      <c r="E117" s="6"/>
      <c r="F117" s="6">
        <v>2.6324999999999998</v>
      </c>
      <c r="J117" s="8">
        <v>1.9225000000000001</v>
      </c>
      <c r="L117" s="6"/>
      <c r="M117" s="6"/>
      <c r="N117" s="6">
        <v>3.8450000000000002</v>
      </c>
      <c r="S117" s="2"/>
    </row>
    <row r="118" spans="1:50" x14ac:dyDescent="0.2">
      <c r="A118" s="37" t="s">
        <v>47</v>
      </c>
      <c r="B118" s="37" t="s">
        <v>464</v>
      </c>
      <c r="D118" s="6"/>
      <c r="E118" s="6"/>
      <c r="F118" s="6"/>
      <c r="H118" s="28"/>
      <c r="L118" s="6"/>
      <c r="M118" s="6"/>
      <c r="N118" s="6"/>
      <c r="S118" s="2"/>
      <c r="AE118" s="61">
        <v>0.40500000000000003</v>
      </c>
      <c r="AF118" s="61">
        <v>0.87336000000000003</v>
      </c>
      <c r="AG118" s="61"/>
      <c r="AH118" s="61">
        <v>0.62334000000000001</v>
      </c>
      <c r="AI118" s="2">
        <v>0.56083499999999997</v>
      </c>
      <c r="AJ118" s="2"/>
      <c r="AK118" s="2"/>
      <c r="AL118" s="2">
        <v>0.77917499999999995</v>
      </c>
      <c r="AM118" s="8">
        <v>0.71667000000000003</v>
      </c>
      <c r="AN118" s="8"/>
      <c r="AO118" s="8"/>
      <c r="AP118" s="8">
        <v>0.93501000000000001</v>
      </c>
      <c r="AQ118" s="2">
        <v>0.87250499999999998</v>
      </c>
      <c r="AR118" s="2"/>
      <c r="AS118" s="2"/>
      <c r="AT118" s="2">
        <v>1.0908450000000001</v>
      </c>
    </row>
    <row r="119" spans="1:50" x14ac:dyDescent="0.2">
      <c r="A119" s="37" t="s">
        <v>47</v>
      </c>
      <c r="B119" s="37" t="s">
        <v>525</v>
      </c>
      <c r="D119" s="6"/>
      <c r="E119" s="6"/>
      <c r="F119" s="6"/>
      <c r="H119" s="28"/>
      <c r="L119" s="6"/>
      <c r="M119" s="6"/>
      <c r="N119" s="6"/>
      <c r="S119" s="2"/>
      <c r="AE119" s="61"/>
      <c r="AF119" s="61"/>
      <c r="AG119" s="61"/>
      <c r="AH119" s="61"/>
      <c r="AI119" s="2"/>
      <c r="AJ119" s="2"/>
      <c r="AK119" s="2"/>
      <c r="AL119" s="2"/>
      <c r="AM119" s="8">
        <v>0.51</v>
      </c>
      <c r="AN119" s="8"/>
      <c r="AO119" s="8"/>
      <c r="AP119" s="8">
        <v>0.51</v>
      </c>
      <c r="AQ119" s="2"/>
      <c r="AR119" s="2"/>
      <c r="AS119" s="2"/>
      <c r="AT119" s="2"/>
    </row>
    <row r="120" spans="1:50" x14ac:dyDescent="0.2">
      <c r="A120" s="37" t="s">
        <v>45</v>
      </c>
      <c r="B120" s="37" t="s">
        <v>356</v>
      </c>
      <c r="D120" s="6"/>
      <c r="E120" s="6"/>
      <c r="F120" s="6"/>
      <c r="L120" s="6"/>
      <c r="M120" s="6"/>
      <c r="N120" s="6"/>
      <c r="S120" s="2"/>
      <c r="W120" s="28">
        <v>0.375</v>
      </c>
      <c r="X120" s="28">
        <v>2.3575279999999998</v>
      </c>
      <c r="Y120" s="28"/>
      <c r="Z120" s="28">
        <v>0.96438199999999996</v>
      </c>
      <c r="AA120" s="2">
        <v>0.61609499999999995</v>
      </c>
      <c r="AB120" s="2"/>
      <c r="AC120" s="2"/>
      <c r="AD120" s="2">
        <v>1.2054769999999999</v>
      </c>
      <c r="AE120" s="52">
        <v>0.73219000000000001</v>
      </c>
      <c r="AF120" s="52"/>
      <c r="AG120" s="52">
        <v>0.125</v>
      </c>
      <c r="AH120" s="52">
        <v>1.446572</v>
      </c>
      <c r="AI120" s="2">
        <v>0.97328499999999996</v>
      </c>
      <c r="AJ120" s="2"/>
      <c r="AK120" s="2">
        <v>0.125</v>
      </c>
      <c r="AL120" s="2">
        <v>1.687667</v>
      </c>
    </row>
    <row r="121" spans="1:50" x14ac:dyDescent="0.2">
      <c r="A121" s="37" t="s">
        <v>44</v>
      </c>
      <c r="B121" s="37" t="s">
        <v>488</v>
      </c>
      <c r="D121" s="6"/>
      <c r="E121" s="6"/>
      <c r="F121" s="6"/>
      <c r="L121" s="6"/>
      <c r="M121" s="6"/>
      <c r="N121" s="6"/>
      <c r="S121" s="2"/>
      <c r="AI121" s="2">
        <v>0.42</v>
      </c>
      <c r="AJ121" s="2">
        <v>3.631672</v>
      </c>
      <c r="AK121" s="2"/>
      <c r="AL121" s="2">
        <v>1.3279179999999999</v>
      </c>
      <c r="AM121" s="8">
        <v>0.75197999999999998</v>
      </c>
      <c r="AN121" s="8"/>
      <c r="AO121" s="8"/>
      <c r="AP121" s="8">
        <v>1.6598980000000001</v>
      </c>
      <c r="AQ121" s="2">
        <v>1.0839589999999999</v>
      </c>
      <c r="AR121" s="2"/>
      <c r="AS121" s="2"/>
      <c r="AT121" s="2">
        <v>1.9918769999999999</v>
      </c>
      <c r="AU121" s="8">
        <v>1</v>
      </c>
      <c r="AV121" s="8"/>
      <c r="AW121" s="8">
        <v>0.415939</v>
      </c>
      <c r="AX121" s="8">
        <v>2.3238569999999998</v>
      </c>
    </row>
    <row r="122" spans="1:50" x14ac:dyDescent="0.2">
      <c r="A122" s="37" t="s">
        <v>47</v>
      </c>
      <c r="B122" s="37" t="s">
        <v>431</v>
      </c>
      <c r="D122" s="6"/>
      <c r="E122" s="6"/>
      <c r="F122" s="6"/>
      <c r="L122" s="6"/>
      <c r="M122" s="6"/>
      <c r="N122" s="6"/>
      <c r="S122" s="2"/>
      <c r="AA122" s="2">
        <v>2.8500000000000001E-2</v>
      </c>
      <c r="AB122" s="2">
        <v>4.82E-2</v>
      </c>
      <c r="AC122" s="2"/>
      <c r="AD122" s="2">
        <v>4.0550000000000003E-2</v>
      </c>
      <c r="AE122" s="52"/>
      <c r="AF122" s="52"/>
      <c r="AG122" s="52"/>
      <c r="AH122" s="52">
        <v>3.6150000000000002E-2</v>
      </c>
      <c r="AI122" s="2"/>
      <c r="AJ122" s="2"/>
      <c r="AK122" s="2"/>
      <c r="AL122" s="2"/>
      <c r="AM122" s="8"/>
      <c r="AN122" s="8"/>
      <c r="AO122" s="8"/>
      <c r="AP122" s="8"/>
    </row>
    <row r="123" spans="1:50" x14ac:dyDescent="0.2">
      <c r="A123" s="37" t="s">
        <v>46</v>
      </c>
      <c r="B123" s="37" t="s">
        <v>429</v>
      </c>
      <c r="D123" s="6"/>
      <c r="E123" s="6"/>
      <c r="F123" s="6"/>
      <c r="L123" s="6"/>
      <c r="M123" s="6"/>
      <c r="N123" s="6"/>
      <c r="S123" s="2"/>
      <c r="AA123" s="2">
        <v>0.39</v>
      </c>
      <c r="AB123" s="2">
        <v>9.6600000000000005E-2</v>
      </c>
      <c r="AC123" s="2"/>
      <c r="AD123" s="2">
        <v>0.41415000000000002</v>
      </c>
      <c r="AE123" s="52">
        <v>0.48</v>
      </c>
      <c r="AF123" s="52"/>
      <c r="AG123" s="52"/>
      <c r="AH123" s="52">
        <v>0.50414999999999999</v>
      </c>
      <c r="AI123" s="2">
        <v>0.56999999999999995</v>
      </c>
      <c r="AJ123" s="2"/>
      <c r="AK123" s="2"/>
      <c r="AL123" s="2">
        <v>0.59414999999999996</v>
      </c>
      <c r="AM123" s="8">
        <v>0.66</v>
      </c>
      <c r="AN123" s="8"/>
      <c r="AO123" s="8"/>
      <c r="AP123" s="8">
        <v>0.68415000000000004</v>
      </c>
    </row>
    <row r="124" spans="1:50" x14ac:dyDescent="0.2">
      <c r="A124" s="7" t="s">
        <v>51</v>
      </c>
      <c r="B124" s="7" t="s">
        <v>196</v>
      </c>
      <c r="D124" s="6"/>
      <c r="E124" s="6"/>
      <c r="F124" s="6"/>
      <c r="G124" s="8">
        <v>0.25676500000000002</v>
      </c>
      <c r="J124" s="39">
        <v>5.8592649999999997</v>
      </c>
      <c r="K124" s="6">
        <v>2.1765E-2</v>
      </c>
      <c r="L124" s="6"/>
      <c r="M124" s="6"/>
      <c r="N124" s="6">
        <v>2.1765E-2</v>
      </c>
      <c r="S124" s="2"/>
    </row>
    <row r="125" spans="1:50" x14ac:dyDescent="0.2">
      <c r="A125" s="7" t="s">
        <v>50</v>
      </c>
      <c r="B125" s="7" t="s">
        <v>376</v>
      </c>
      <c r="D125" s="6"/>
      <c r="E125" s="6"/>
      <c r="F125" s="6"/>
      <c r="L125" s="6"/>
      <c r="M125" s="6"/>
      <c r="N125" s="6"/>
      <c r="S125" s="2"/>
      <c r="W125" s="8">
        <v>4.9818000000000001E-2</v>
      </c>
      <c r="Z125" s="8">
        <v>4.9818000000000001E-2</v>
      </c>
    </row>
    <row r="126" spans="1:50" x14ac:dyDescent="0.2">
      <c r="A126" s="47" t="s">
        <v>47</v>
      </c>
      <c r="B126" s="37" t="s">
        <v>256</v>
      </c>
      <c r="D126" s="6"/>
      <c r="E126" s="6"/>
      <c r="F126" s="6"/>
      <c r="H126" s="28"/>
      <c r="L126" s="6"/>
      <c r="M126" s="6"/>
      <c r="N126" s="6"/>
      <c r="O126" s="28">
        <v>0.31</v>
      </c>
      <c r="P126" s="28">
        <v>4.87E-2</v>
      </c>
      <c r="Q126" s="28"/>
      <c r="R126" s="28">
        <v>0.32217499999999999</v>
      </c>
      <c r="S126" s="2">
        <v>0.39500000000000002</v>
      </c>
      <c r="V126" s="2">
        <v>0.40717500000000001</v>
      </c>
      <c r="W126" s="8">
        <v>0.52500000000000002</v>
      </c>
      <c r="Z126" s="8">
        <v>0.53717499999999996</v>
      </c>
      <c r="AA126" s="2">
        <v>0.61499999999999999</v>
      </c>
      <c r="AB126" s="2"/>
      <c r="AC126" s="2"/>
      <c r="AD126" s="2">
        <v>0.62717500000000004</v>
      </c>
      <c r="AE126" s="16">
        <v>0.71499999999999997</v>
      </c>
      <c r="AG126" s="16">
        <v>0.05</v>
      </c>
      <c r="AH126" s="16">
        <v>0.76500000000000001</v>
      </c>
      <c r="AI126" s="1">
        <v>1</v>
      </c>
      <c r="AJ126" s="1">
        <v>5</v>
      </c>
      <c r="AK126" s="1">
        <v>0.4375</v>
      </c>
      <c r="AL126" s="1">
        <v>2.75</v>
      </c>
      <c r="AM126" s="10">
        <v>2.25</v>
      </c>
      <c r="AO126" s="10">
        <v>0.75</v>
      </c>
      <c r="AP126" s="10">
        <v>4.75</v>
      </c>
      <c r="AQ126" s="1">
        <v>2.5</v>
      </c>
      <c r="AS126" s="1">
        <v>1</v>
      </c>
      <c r="AT126" s="1">
        <v>4.75</v>
      </c>
      <c r="AU126" s="10">
        <v>3</v>
      </c>
      <c r="AW126" s="10">
        <v>1</v>
      </c>
      <c r="AX126" s="10">
        <v>5.25</v>
      </c>
    </row>
    <row r="127" spans="1:50" x14ac:dyDescent="0.2">
      <c r="A127" s="63" t="s">
        <v>43</v>
      </c>
      <c r="B127" s="63" t="s">
        <v>188</v>
      </c>
      <c r="D127" s="6"/>
      <c r="E127" s="6"/>
      <c r="F127" s="6"/>
      <c r="H127" s="8">
        <v>2.9000000000000001E-2</v>
      </c>
      <c r="J127" s="8">
        <v>9.6659999999999992E-3</v>
      </c>
      <c r="L127" s="6"/>
      <c r="M127" s="6"/>
      <c r="N127" s="6">
        <v>1.9334E-2</v>
      </c>
      <c r="S127" s="2"/>
    </row>
    <row r="128" spans="1:50" x14ac:dyDescent="0.2">
      <c r="A128" s="49" t="s">
        <v>48</v>
      </c>
      <c r="B128" s="49" t="s">
        <v>347</v>
      </c>
      <c r="D128" s="6"/>
      <c r="E128" s="6"/>
      <c r="F128" s="6"/>
      <c r="L128" s="6"/>
      <c r="M128" s="6"/>
      <c r="N128" s="6"/>
      <c r="S128" s="2"/>
      <c r="W128" s="8">
        <v>1.5</v>
      </c>
      <c r="X128" s="8">
        <v>0.75</v>
      </c>
      <c r="Y128" s="8">
        <v>1.75</v>
      </c>
      <c r="Z128" s="8">
        <v>4</v>
      </c>
    </row>
    <row r="129" spans="1:50" x14ac:dyDescent="0.2">
      <c r="A129" s="46" t="s">
        <v>51</v>
      </c>
      <c r="B129" s="46" t="s">
        <v>84</v>
      </c>
      <c r="C129" s="6">
        <v>0.58499999999999996</v>
      </c>
      <c r="D129" s="6">
        <v>2.5000000000000001E-2</v>
      </c>
      <c r="E129" s="6"/>
      <c r="F129" s="6">
        <v>0.45</v>
      </c>
      <c r="G129" s="8">
        <v>0.59499999999999997</v>
      </c>
      <c r="H129" s="8">
        <v>0.25</v>
      </c>
      <c r="J129" s="8">
        <v>0.72</v>
      </c>
      <c r="K129" s="6">
        <v>0.73</v>
      </c>
      <c r="L129" s="6"/>
      <c r="M129" s="6"/>
      <c r="N129" s="6">
        <v>0.85499999999999998</v>
      </c>
      <c r="S129" s="2"/>
    </row>
    <row r="130" spans="1:50" x14ac:dyDescent="0.2">
      <c r="A130" s="46" t="s">
        <v>48</v>
      </c>
      <c r="B130" s="46" t="s">
        <v>401</v>
      </c>
      <c r="D130" s="6"/>
      <c r="E130" s="6"/>
      <c r="F130" s="6"/>
      <c r="L130" s="6"/>
      <c r="M130" s="6"/>
      <c r="N130" s="6"/>
      <c r="S130" s="2"/>
      <c r="AB130" s="1">
        <v>3.85</v>
      </c>
      <c r="AC130" s="1">
        <v>0.1</v>
      </c>
      <c r="AD130" s="1">
        <v>1.3833329999999999</v>
      </c>
      <c r="AH130" s="16">
        <v>2.5666669999999998</v>
      </c>
    </row>
    <row r="131" spans="1:50" x14ac:dyDescent="0.2">
      <c r="A131" s="46" t="s">
        <v>47</v>
      </c>
      <c r="B131" s="46" t="s">
        <v>332</v>
      </c>
      <c r="D131" s="6"/>
      <c r="E131" s="6"/>
      <c r="F131" s="6"/>
      <c r="L131" s="6"/>
      <c r="M131" s="6"/>
      <c r="N131" s="6"/>
      <c r="S131" s="2">
        <v>5.1999999999999998E-3</v>
      </c>
      <c r="T131" s="2">
        <v>1E-3</v>
      </c>
      <c r="V131" s="2">
        <v>6.1999999999999998E-3</v>
      </c>
    </row>
    <row r="132" spans="1:50" x14ac:dyDescent="0.2">
      <c r="A132" s="46" t="s">
        <v>51</v>
      </c>
      <c r="B132" s="46" t="s">
        <v>85</v>
      </c>
      <c r="C132" s="6">
        <v>1.9</v>
      </c>
      <c r="D132" s="6"/>
      <c r="E132" s="6">
        <v>0.1</v>
      </c>
      <c r="F132" s="6">
        <v>2.4969999999999999</v>
      </c>
      <c r="G132" s="8">
        <v>1.9</v>
      </c>
      <c r="I132" s="8">
        <v>0.6</v>
      </c>
      <c r="J132" s="8">
        <v>2.9969999999999999</v>
      </c>
      <c r="K132" s="6">
        <v>2.2588240000000002</v>
      </c>
      <c r="L132" s="6">
        <v>0.5</v>
      </c>
      <c r="M132" s="6">
        <v>0.1</v>
      </c>
      <c r="N132" s="6">
        <v>3.1058240000000001</v>
      </c>
      <c r="O132" s="8">
        <v>2.9</v>
      </c>
      <c r="Q132" s="8">
        <v>0.6</v>
      </c>
      <c r="R132" s="8">
        <v>4.2469999999999999</v>
      </c>
      <c r="S132" s="2">
        <v>0.9</v>
      </c>
      <c r="T132" s="2">
        <v>1</v>
      </c>
      <c r="U132" s="2">
        <v>0.1</v>
      </c>
      <c r="V132" s="2">
        <v>2</v>
      </c>
      <c r="W132" s="8">
        <v>0.91</v>
      </c>
      <c r="X132" s="8">
        <v>0.05</v>
      </c>
      <c r="Z132" s="8">
        <v>0.57499999999999996</v>
      </c>
    </row>
    <row r="133" spans="1:50" x14ac:dyDescent="0.2">
      <c r="A133" s="9" t="s">
        <v>49</v>
      </c>
      <c r="B133" s="9" t="s">
        <v>402</v>
      </c>
      <c r="D133" s="6"/>
      <c r="E133" s="6"/>
      <c r="F133" s="6"/>
      <c r="L133" s="6"/>
      <c r="M133" s="6"/>
      <c r="N133" s="6"/>
      <c r="AA133" s="1">
        <v>1</v>
      </c>
      <c r="AB133" s="1">
        <v>1</v>
      </c>
      <c r="AD133" s="1">
        <v>1.3333330000000001</v>
      </c>
      <c r="AE133" s="16">
        <v>1.25</v>
      </c>
      <c r="AH133" s="16">
        <v>1.5833330000000001</v>
      </c>
      <c r="AI133" s="1">
        <v>1.75</v>
      </c>
      <c r="AL133" s="1">
        <v>2.0833339999999998</v>
      </c>
    </row>
    <row r="134" spans="1:50" x14ac:dyDescent="0.2">
      <c r="A134" s="9" t="s">
        <v>51</v>
      </c>
      <c r="B134" s="9" t="s">
        <v>422</v>
      </c>
      <c r="D134" s="6"/>
      <c r="E134" s="6"/>
      <c r="F134" s="6"/>
      <c r="S134" s="2"/>
      <c r="AA134" s="1">
        <v>0</v>
      </c>
      <c r="AB134" s="1">
        <v>0.06</v>
      </c>
      <c r="AC134" s="1">
        <v>2.5000000000000001E-2</v>
      </c>
      <c r="AD134" s="1">
        <v>8.5000000000000006E-2</v>
      </c>
    </row>
    <row r="135" spans="1:50" x14ac:dyDescent="0.2">
      <c r="A135" s="9" t="s">
        <v>51</v>
      </c>
      <c r="B135" s="9" t="s">
        <v>477</v>
      </c>
      <c r="D135" s="6"/>
      <c r="E135" s="6"/>
      <c r="F135" s="6"/>
      <c r="H135" s="28"/>
      <c r="S135" s="2"/>
      <c r="AI135" s="1">
        <v>5.0000000000000001E-3</v>
      </c>
      <c r="AJ135" s="1">
        <v>5.0000000000000001E-3</v>
      </c>
      <c r="AL135" s="1">
        <v>6.6660000000000001E-3</v>
      </c>
      <c r="AP135" s="10">
        <v>3.3340000000000002E-3</v>
      </c>
    </row>
    <row r="136" spans="1:50" x14ac:dyDescent="0.2">
      <c r="A136" s="9" t="s">
        <v>43</v>
      </c>
      <c r="B136" s="9" t="s">
        <v>443</v>
      </c>
      <c r="D136" s="6"/>
      <c r="E136" s="6"/>
      <c r="F136" s="6"/>
      <c r="H136" s="28"/>
      <c r="S136" s="2"/>
      <c r="AE136" s="16">
        <v>0.28799999999999998</v>
      </c>
      <c r="AF136" s="16">
        <v>7.4999999999999997E-3</v>
      </c>
      <c r="AH136" s="16">
        <v>0.29049999999999998</v>
      </c>
      <c r="AL136" s="1">
        <v>5.0000000000000001E-3</v>
      </c>
    </row>
    <row r="137" spans="1:50" x14ac:dyDescent="0.2">
      <c r="A137" s="37" t="s">
        <v>493</v>
      </c>
      <c r="B137" s="37" t="s">
        <v>494</v>
      </c>
      <c r="D137" s="6"/>
      <c r="E137" s="6"/>
      <c r="F137" s="6"/>
      <c r="S137" s="2"/>
      <c r="AD137" s="41"/>
      <c r="AI137" s="2">
        <v>0.42</v>
      </c>
      <c r="AJ137" s="2">
        <v>0.30058400000000002</v>
      </c>
      <c r="AK137" s="2"/>
      <c r="AL137" s="2">
        <v>0.49514599999999998</v>
      </c>
      <c r="AM137" s="8">
        <v>0.51</v>
      </c>
      <c r="AN137" s="8"/>
      <c r="AO137" s="8"/>
      <c r="AP137" s="8">
        <v>0.58514600000000005</v>
      </c>
      <c r="AQ137" s="2">
        <v>0.6</v>
      </c>
      <c r="AR137" s="2"/>
      <c r="AS137" s="2"/>
      <c r="AT137" s="2">
        <v>0.67514600000000002</v>
      </c>
      <c r="AU137" s="8">
        <v>0.69</v>
      </c>
      <c r="AV137" s="8"/>
      <c r="AW137" s="8"/>
      <c r="AX137" s="8">
        <v>0.76514599999999999</v>
      </c>
    </row>
    <row r="138" spans="1:50" x14ac:dyDescent="0.2">
      <c r="A138" s="37" t="s">
        <v>50</v>
      </c>
      <c r="B138" s="37" t="s">
        <v>506</v>
      </c>
      <c r="D138" s="6"/>
      <c r="E138" s="6"/>
      <c r="F138" s="6"/>
      <c r="S138" s="2"/>
      <c r="AD138" s="41"/>
      <c r="AI138" s="2">
        <v>0.244006</v>
      </c>
      <c r="AJ138" s="2"/>
      <c r="AK138" s="2"/>
      <c r="AL138" s="2">
        <v>0.244006</v>
      </c>
      <c r="AM138" s="8">
        <v>0.58499999999999996</v>
      </c>
      <c r="AN138" s="8"/>
      <c r="AO138" s="8"/>
      <c r="AP138" s="8">
        <v>0.58499999999999996</v>
      </c>
      <c r="AQ138" s="2"/>
      <c r="AR138" s="2"/>
      <c r="AS138" s="2"/>
      <c r="AT138" s="2"/>
      <c r="AU138" s="8"/>
      <c r="AV138" s="8"/>
      <c r="AW138" s="8"/>
      <c r="AX138" s="8"/>
    </row>
    <row r="139" spans="1:50" x14ac:dyDescent="0.2">
      <c r="A139" s="37" t="s">
        <v>45</v>
      </c>
      <c r="B139" s="37" t="s">
        <v>529</v>
      </c>
      <c r="D139" s="6"/>
      <c r="E139" s="6"/>
      <c r="F139" s="6"/>
      <c r="S139" s="2"/>
      <c r="AD139" s="41"/>
      <c r="AI139" s="2"/>
      <c r="AJ139" s="2"/>
      <c r="AK139" s="2"/>
      <c r="AL139" s="2"/>
      <c r="AM139" s="8">
        <v>0.8</v>
      </c>
      <c r="AN139" s="8">
        <v>0.3</v>
      </c>
      <c r="AO139" s="8">
        <v>0.4</v>
      </c>
      <c r="AP139" s="8">
        <v>1.5</v>
      </c>
      <c r="AQ139" s="2"/>
      <c r="AR139" s="2"/>
      <c r="AS139" s="2"/>
      <c r="AT139" s="2"/>
      <c r="AU139" s="8"/>
      <c r="AV139" s="8"/>
      <c r="AW139" s="8"/>
      <c r="AX139" s="8"/>
    </row>
    <row r="140" spans="1:50" x14ac:dyDescent="0.2">
      <c r="A140" s="44" t="s">
        <v>50</v>
      </c>
      <c r="B140" s="44" t="s">
        <v>318</v>
      </c>
      <c r="D140" s="6"/>
      <c r="E140" s="6"/>
      <c r="F140" s="6"/>
      <c r="S140" s="2">
        <v>0.32</v>
      </c>
      <c r="T140" s="2">
        <v>0.01</v>
      </c>
      <c r="V140" s="2">
        <v>0.32333299999999998</v>
      </c>
      <c r="W140" s="8">
        <v>0.45</v>
      </c>
      <c r="Z140" s="8">
        <v>0.45333299999999999</v>
      </c>
      <c r="AA140" s="1">
        <v>0.54</v>
      </c>
      <c r="AD140" s="41">
        <v>0.54333399999999998</v>
      </c>
      <c r="AE140" s="16">
        <v>0.55500000000000005</v>
      </c>
      <c r="AF140" s="16">
        <v>6.5000000000000002E-2</v>
      </c>
      <c r="AH140" s="16">
        <v>0.62</v>
      </c>
    </row>
    <row r="141" spans="1:50" x14ac:dyDescent="0.2">
      <c r="A141" s="44" t="s">
        <v>43</v>
      </c>
      <c r="B141" s="44" t="s">
        <v>346</v>
      </c>
      <c r="D141" s="6"/>
      <c r="E141" s="6"/>
      <c r="F141" s="6"/>
      <c r="L141" s="2">
        <v>0.02</v>
      </c>
      <c r="N141" s="2">
        <v>0.02</v>
      </c>
      <c r="S141" s="2"/>
      <c r="AD141" s="41"/>
    </row>
    <row r="142" spans="1:50" x14ac:dyDescent="0.2">
      <c r="A142" s="9" t="s">
        <v>49</v>
      </c>
      <c r="B142" s="9" t="s">
        <v>453</v>
      </c>
      <c r="D142" s="6"/>
      <c r="E142" s="6"/>
      <c r="F142" s="6"/>
      <c r="H142" s="28"/>
      <c r="S142" s="2"/>
      <c r="AD142" s="41"/>
      <c r="AF142" s="16">
        <v>3.0000000000000001E-3</v>
      </c>
      <c r="AH142" s="16">
        <v>1E-3</v>
      </c>
      <c r="AL142" s="1">
        <v>2E-3</v>
      </c>
    </row>
    <row r="143" spans="1:50" x14ac:dyDescent="0.2">
      <c r="A143" s="58" t="s">
        <v>44</v>
      </c>
      <c r="B143" s="58" t="s">
        <v>411</v>
      </c>
      <c r="D143" s="6"/>
      <c r="E143" s="6"/>
      <c r="F143" s="6"/>
      <c r="S143" s="2"/>
      <c r="AA143" s="1">
        <v>0.39</v>
      </c>
      <c r="AB143" s="1">
        <v>0.01</v>
      </c>
      <c r="AD143" s="41">
        <v>0.39333299999999999</v>
      </c>
      <c r="AE143" s="16">
        <v>0.48</v>
      </c>
      <c r="AH143" s="16">
        <v>0.48333300000000001</v>
      </c>
      <c r="AI143" s="1">
        <v>0.56999999999999995</v>
      </c>
      <c r="AL143" s="1">
        <v>0.57333400000000001</v>
      </c>
    </row>
    <row r="144" spans="1:50" x14ac:dyDescent="0.2">
      <c r="A144" s="58" t="s">
        <v>48</v>
      </c>
      <c r="B144" s="58" t="s">
        <v>408</v>
      </c>
      <c r="D144" s="6"/>
      <c r="E144" s="6"/>
      <c r="F144" s="6"/>
      <c r="S144" s="2"/>
      <c r="AA144" s="1">
        <v>0.39</v>
      </c>
      <c r="AB144" s="1">
        <v>7.0000000000000001E-3</v>
      </c>
      <c r="AD144" s="41">
        <v>0.39233299999999999</v>
      </c>
      <c r="AE144" s="16">
        <v>0.48</v>
      </c>
      <c r="AH144" s="16">
        <v>0.48233300000000001</v>
      </c>
      <c r="AI144" s="1">
        <v>0.56999999999999995</v>
      </c>
      <c r="AL144" s="1">
        <v>0.57233299999999998</v>
      </c>
    </row>
    <row r="145" spans="1:50" x14ac:dyDescent="0.2">
      <c r="A145" s="44" t="s">
        <v>50</v>
      </c>
      <c r="B145" s="44" t="s">
        <v>527</v>
      </c>
      <c r="D145" s="6"/>
      <c r="E145" s="6"/>
      <c r="F145" s="6"/>
      <c r="S145" s="2"/>
      <c r="AD145" s="41"/>
      <c r="AM145" s="10">
        <v>0.85</v>
      </c>
      <c r="AN145" s="10">
        <v>0.15</v>
      </c>
      <c r="AP145" s="10">
        <v>1</v>
      </c>
    </row>
    <row r="146" spans="1:50" x14ac:dyDescent="0.2">
      <c r="A146" s="44" t="s">
        <v>46</v>
      </c>
      <c r="B146" s="44" t="s">
        <v>394</v>
      </c>
      <c r="D146" s="6"/>
      <c r="E146" s="6"/>
      <c r="F146" s="6"/>
      <c r="S146" s="2"/>
      <c r="W146" s="8">
        <v>4.0294000000000003E-2</v>
      </c>
      <c r="Z146" s="8">
        <v>3.0882E-2</v>
      </c>
      <c r="AD146" s="41"/>
    </row>
    <row r="147" spans="1:50" x14ac:dyDescent="0.2">
      <c r="A147" s="9" t="s">
        <v>47</v>
      </c>
      <c r="B147" s="9" t="s">
        <v>157</v>
      </c>
      <c r="C147" s="6">
        <v>0.65882300000000005</v>
      </c>
      <c r="D147" s="6"/>
      <c r="E147" s="6"/>
      <c r="F147" s="6">
        <v>0.65882300000000005</v>
      </c>
      <c r="S147" s="2"/>
      <c r="AD147" s="41"/>
    </row>
    <row r="148" spans="1:50" x14ac:dyDescent="0.2">
      <c r="A148" s="9" t="s">
        <v>47</v>
      </c>
      <c r="B148" s="9" t="s">
        <v>166</v>
      </c>
      <c r="C148" s="6">
        <v>0.412941</v>
      </c>
      <c r="D148" s="6"/>
      <c r="E148" s="6"/>
      <c r="F148" s="6">
        <v>0.412941</v>
      </c>
      <c r="G148" s="8">
        <v>0.59499999999999997</v>
      </c>
      <c r="I148" s="8">
        <v>2.5000000000000001E-2</v>
      </c>
      <c r="J148" s="8">
        <v>0.62</v>
      </c>
      <c r="K148" s="6">
        <v>0.7</v>
      </c>
      <c r="L148" s="2">
        <v>0.5</v>
      </c>
      <c r="M148" s="2">
        <v>7.4999999999999997E-2</v>
      </c>
      <c r="N148" s="2">
        <v>1.2749999999999999</v>
      </c>
      <c r="S148" s="2"/>
      <c r="AA148" s="1">
        <v>0.92500000000000004</v>
      </c>
      <c r="AB148" s="1">
        <v>0.25</v>
      </c>
      <c r="AC148" s="1">
        <v>2.5000000000000001E-2</v>
      </c>
      <c r="AD148" s="41">
        <v>1.375</v>
      </c>
      <c r="AE148" s="16">
        <v>1</v>
      </c>
      <c r="AG148" s="16">
        <v>0.1</v>
      </c>
      <c r="AH148" s="16">
        <v>1.5249999999999999</v>
      </c>
    </row>
    <row r="149" spans="1:50" x14ac:dyDescent="0.2">
      <c r="A149" s="9" t="s">
        <v>51</v>
      </c>
      <c r="B149" s="9" t="s">
        <v>507</v>
      </c>
      <c r="D149" s="6"/>
      <c r="E149" s="6"/>
      <c r="F149" s="6"/>
      <c r="S149" s="2"/>
      <c r="AD149" s="41"/>
      <c r="AI149" s="1">
        <v>0.30299999999999999</v>
      </c>
      <c r="AL149" s="1">
        <v>0.30299999999999999</v>
      </c>
      <c r="AM149" s="10">
        <v>0.435</v>
      </c>
      <c r="AP149" s="10">
        <v>0.435</v>
      </c>
      <c r="AQ149" s="1">
        <v>0.6</v>
      </c>
      <c r="AT149" s="1">
        <v>0.6</v>
      </c>
      <c r="AU149" s="10">
        <v>0.69</v>
      </c>
      <c r="AX149" s="10">
        <v>0.69</v>
      </c>
    </row>
    <row r="150" spans="1:50" x14ac:dyDescent="0.2">
      <c r="A150" s="44" t="s">
        <v>43</v>
      </c>
      <c r="B150" s="44" t="s">
        <v>403</v>
      </c>
      <c r="D150" s="6"/>
      <c r="E150" s="6"/>
      <c r="F150" s="6"/>
      <c r="S150" s="2"/>
      <c r="AA150" s="1">
        <v>1</v>
      </c>
      <c r="AB150" s="1">
        <v>0.4</v>
      </c>
      <c r="AC150" s="1">
        <v>0.4</v>
      </c>
      <c r="AD150" s="41">
        <v>1.8</v>
      </c>
    </row>
    <row r="151" spans="1:50" x14ac:dyDescent="0.2">
      <c r="A151" s="37" t="s">
        <v>47</v>
      </c>
      <c r="B151" s="37" t="s">
        <v>498</v>
      </c>
      <c r="D151" s="6"/>
      <c r="E151" s="6"/>
      <c r="F151" s="6"/>
      <c r="S151" s="2"/>
      <c r="AD151" s="41"/>
      <c r="AI151" s="2"/>
      <c r="AJ151" s="2">
        <v>4.7592000000000002E-2</v>
      </c>
      <c r="AK151" s="2"/>
      <c r="AL151" s="2">
        <v>1.1898000000000001E-2</v>
      </c>
      <c r="AM151" s="8"/>
      <c r="AN151" s="8"/>
      <c r="AO151" s="8"/>
      <c r="AP151" s="8">
        <v>3.5693999999999997E-2</v>
      </c>
      <c r="AQ151" s="2"/>
      <c r="AR151" s="2"/>
      <c r="AS151" s="2"/>
      <c r="AT151" s="2"/>
      <c r="AU151" s="8"/>
      <c r="AV151" s="8"/>
      <c r="AW151" s="8"/>
      <c r="AX151" s="8"/>
    </row>
    <row r="152" spans="1:50" x14ac:dyDescent="0.2">
      <c r="A152" s="44" t="s">
        <v>47</v>
      </c>
      <c r="B152" s="44" t="s">
        <v>242</v>
      </c>
      <c r="D152" s="6"/>
      <c r="E152" s="6"/>
      <c r="F152" s="6"/>
      <c r="O152" s="8">
        <v>1.1499999999999999</v>
      </c>
      <c r="P152" s="8">
        <v>0.6</v>
      </c>
      <c r="R152" s="8">
        <v>1.75</v>
      </c>
      <c r="S152" s="2"/>
      <c r="AD152" s="41"/>
    </row>
    <row r="153" spans="1:50" x14ac:dyDescent="0.2">
      <c r="A153" s="7" t="s">
        <v>50</v>
      </c>
      <c r="B153" s="7" t="s">
        <v>150</v>
      </c>
      <c r="C153" s="6">
        <v>0.3</v>
      </c>
      <c r="D153" s="6"/>
      <c r="E153" s="6"/>
      <c r="F153" s="6">
        <v>0.21</v>
      </c>
      <c r="S153" s="2"/>
      <c r="AD153" s="41"/>
    </row>
    <row r="154" spans="1:50" x14ac:dyDescent="0.2">
      <c r="A154" s="37" t="s">
        <v>52</v>
      </c>
      <c r="B154" s="37" t="s">
        <v>489</v>
      </c>
      <c r="D154" s="6"/>
      <c r="E154" s="6"/>
      <c r="F154" s="6"/>
      <c r="S154" s="2"/>
      <c r="AD154" s="41"/>
      <c r="AI154" s="2">
        <v>0.42</v>
      </c>
      <c r="AJ154" s="2">
        <v>0.85374399999999995</v>
      </c>
      <c r="AK154" s="2"/>
      <c r="AL154" s="2">
        <v>0.633436</v>
      </c>
      <c r="AM154" s="8">
        <v>0.57935899999999996</v>
      </c>
      <c r="AN154" s="8"/>
      <c r="AO154" s="8"/>
      <c r="AP154" s="8">
        <v>0.79179500000000003</v>
      </c>
      <c r="AQ154" s="2">
        <v>0.68671800000000005</v>
      </c>
      <c r="AR154" s="2"/>
      <c r="AS154" s="2">
        <v>0.05</v>
      </c>
      <c r="AT154" s="2">
        <v>0.95015400000000005</v>
      </c>
      <c r="AU154" s="8">
        <v>0.82007699999999994</v>
      </c>
      <c r="AV154" s="8"/>
      <c r="AW154" s="8">
        <v>7.4999999999999997E-2</v>
      </c>
      <c r="AX154" s="8">
        <v>1.1085130000000001</v>
      </c>
    </row>
    <row r="155" spans="1:50" x14ac:dyDescent="0.2">
      <c r="A155" s="9" t="s">
        <v>46</v>
      </c>
      <c r="B155" s="9" t="s">
        <v>478</v>
      </c>
      <c r="D155" s="6"/>
      <c r="E155" s="6"/>
      <c r="F155" s="6"/>
      <c r="H155" s="28"/>
      <c r="S155" s="2"/>
      <c r="AD155" s="41"/>
      <c r="AI155" s="1">
        <v>5.0000000000000001E-3</v>
      </c>
      <c r="AJ155" s="1">
        <v>5.0000000000000001E-3</v>
      </c>
      <c r="AL155" s="1">
        <v>6.6660000000000001E-3</v>
      </c>
      <c r="AP155" s="10">
        <v>3.3340000000000002E-3</v>
      </c>
    </row>
    <row r="156" spans="1:50" x14ac:dyDescent="0.2">
      <c r="A156" s="9" t="s">
        <v>45</v>
      </c>
      <c r="B156" s="9" t="s">
        <v>147</v>
      </c>
      <c r="C156" s="6">
        <v>0.42499999999999999</v>
      </c>
      <c r="D156" s="6"/>
      <c r="E156" s="6"/>
      <c r="F156" s="6">
        <v>0.42499999999999999</v>
      </c>
      <c r="G156" s="8">
        <v>1.3</v>
      </c>
      <c r="H156" s="28"/>
      <c r="J156" s="8">
        <v>1.3</v>
      </c>
      <c r="S156" s="2"/>
    </row>
    <row r="157" spans="1:50" x14ac:dyDescent="0.2">
      <c r="A157" s="9" t="s">
        <v>47</v>
      </c>
      <c r="B157" s="9" t="s">
        <v>524</v>
      </c>
      <c r="D157" s="6"/>
      <c r="E157" s="6"/>
      <c r="F157" s="6"/>
      <c r="H157" s="28"/>
      <c r="S157" s="2"/>
      <c r="AM157" s="10">
        <v>0.745</v>
      </c>
      <c r="AN157" s="10">
        <v>0.04</v>
      </c>
      <c r="AO157" s="10">
        <v>0.04</v>
      </c>
      <c r="AP157" s="10">
        <v>0.66500000000000004</v>
      </c>
    </row>
    <row r="158" spans="1:50" x14ac:dyDescent="0.2">
      <c r="A158" s="9" t="s">
        <v>52</v>
      </c>
      <c r="B158" s="9" t="s">
        <v>508</v>
      </c>
      <c r="D158" s="6"/>
      <c r="E158" s="6"/>
      <c r="F158" s="6"/>
      <c r="H158" s="28"/>
      <c r="S158" s="2"/>
      <c r="AI158" s="1">
        <v>1.26E-2</v>
      </c>
      <c r="AL158" s="1">
        <v>1.26E-2</v>
      </c>
      <c r="AM158" s="10">
        <v>0.435</v>
      </c>
      <c r="AO158" s="10">
        <v>0.01</v>
      </c>
      <c r="AP158" s="10">
        <v>0.44500000000000001</v>
      </c>
    </row>
    <row r="159" spans="1:50" x14ac:dyDescent="0.2">
      <c r="A159" s="9" t="s">
        <v>47</v>
      </c>
      <c r="B159" s="9" t="s">
        <v>399</v>
      </c>
      <c r="D159" s="6"/>
      <c r="E159" s="6"/>
      <c r="F159" s="6"/>
      <c r="H159" s="28"/>
      <c r="S159" s="2"/>
      <c r="AC159" s="1">
        <v>1.4999999999999999E-2</v>
      </c>
      <c r="AD159" s="1">
        <v>1.4999999999999999E-2</v>
      </c>
    </row>
    <row r="160" spans="1:50" x14ac:dyDescent="0.2">
      <c r="A160" s="9" t="s">
        <v>50</v>
      </c>
      <c r="B160" s="9" t="s">
        <v>474</v>
      </c>
      <c r="D160" s="6"/>
      <c r="E160" s="6"/>
      <c r="F160" s="6"/>
      <c r="H160" s="28"/>
      <c r="S160" s="2"/>
      <c r="AI160" s="1">
        <v>0.30299999999999999</v>
      </c>
      <c r="AJ160" s="1">
        <v>1.4999999999999999E-2</v>
      </c>
      <c r="AL160" s="1">
        <v>0.308</v>
      </c>
      <c r="AM160" s="10">
        <v>0.435</v>
      </c>
      <c r="AP160" s="10">
        <v>0.44</v>
      </c>
      <c r="AQ160" s="1">
        <v>0.52500000000000002</v>
      </c>
      <c r="AT160" s="1">
        <v>0.53</v>
      </c>
    </row>
    <row r="161" spans="1:58" x14ac:dyDescent="0.2">
      <c r="A161" s="9" t="s">
        <v>43</v>
      </c>
      <c r="B161" s="9" t="s">
        <v>86</v>
      </c>
      <c r="D161" s="6"/>
      <c r="E161" s="6"/>
      <c r="F161" s="6">
        <v>0.13333300000000001</v>
      </c>
      <c r="J161" s="8">
        <v>0.13333400000000001</v>
      </c>
      <c r="S161" s="2"/>
    </row>
    <row r="162" spans="1:58" x14ac:dyDescent="0.2">
      <c r="A162" s="9" t="s">
        <v>126</v>
      </c>
      <c r="B162" s="9" t="s">
        <v>141</v>
      </c>
      <c r="C162" s="6">
        <v>0.27500000000000002</v>
      </c>
      <c r="D162" s="6">
        <v>0.42499999999999999</v>
      </c>
      <c r="E162" s="6"/>
      <c r="F162" s="6">
        <v>0.38124999999999998</v>
      </c>
      <c r="G162" s="8">
        <v>0.36</v>
      </c>
      <c r="H162" s="28"/>
      <c r="J162" s="8">
        <v>0.46625</v>
      </c>
      <c r="K162" s="6">
        <v>0.44500000000000001</v>
      </c>
      <c r="N162" s="2">
        <v>0.55125000000000002</v>
      </c>
      <c r="O162" s="8">
        <v>1.01</v>
      </c>
      <c r="R162" s="8">
        <v>1.11625</v>
      </c>
      <c r="S162" s="2">
        <v>1.7589999999999999</v>
      </c>
      <c r="T162" s="2">
        <v>4</v>
      </c>
      <c r="V162" s="2">
        <v>2.5590000000000002</v>
      </c>
      <c r="W162" s="8">
        <v>1.7</v>
      </c>
      <c r="Y162" s="8">
        <v>0.1</v>
      </c>
      <c r="Z162" s="8">
        <v>2.6</v>
      </c>
      <c r="AA162" s="1">
        <v>2.1</v>
      </c>
      <c r="AC162" s="1">
        <v>0.1</v>
      </c>
      <c r="AD162" s="1">
        <v>3</v>
      </c>
      <c r="AE162" s="16">
        <v>2.5</v>
      </c>
      <c r="AG162" s="16">
        <v>0.1</v>
      </c>
      <c r="AH162" s="16">
        <v>3.4</v>
      </c>
      <c r="AI162" s="1">
        <v>2.9</v>
      </c>
      <c r="AK162" s="1">
        <v>0.1</v>
      </c>
      <c r="AL162" s="1">
        <v>3.85</v>
      </c>
      <c r="AM162" s="10">
        <v>4.4400000000000004</v>
      </c>
      <c r="AO162" s="10">
        <v>0.1</v>
      </c>
      <c r="AP162" s="10">
        <v>4.59</v>
      </c>
    </row>
    <row r="163" spans="1:58" x14ac:dyDescent="0.2">
      <c r="A163" s="7" t="s">
        <v>44</v>
      </c>
      <c r="B163" s="7" t="s">
        <v>262</v>
      </c>
      <c r="D163" s="6"/>
      <c r="E163" s="6"/>
      <c r="F163" s="6"/>
      <c r="O163" s="8">
        <v>5.1999999999999998E-2</v>
      </c>
      <c r="R163" s="8">
        <v>5.1999999999999998E-2</v>
      </c>
      <c r="S163" s="2"/>
    </row>
    <row r="164" spans="1:58" x14ac:dyDescent="0.2">
      <c r="A164" s="7" t="s">
        <v>49</v>
      </c>
      <c r="B164" s="9" t="s">
        <v>87</v>
      </c>
      <c r="C164" s="6">
        <v>0.58499999999999996</v>
      </c>
      <c r="D164" s="6"/>
      <c r="E164" s="6"/>
      <c r="F164" s="6">
        <v>1.56375</v>
      </c>
      <c r="S164" s="2"/>
    </row>
    <row r="165" spans="1:58" x14ac:dyDescent="0.2">
      <c r="A165" s="7" t="s">
        <v>126</v>
      </c>
      <c r="B165" s="9" t="s">
        <v>338</v>
      </c>
      <c r="D165" s="6"/>
      <c r="E165" s="6"/>
      <c r="F165" s="6"/>
      <c r="S165" s="2">
        <v>0.355294</v>
      </c>
      <c r="V165" s="2">
        <v>0.355294</v>
      </c>
    </row>
    <row r="166" spans="1:58" x14ac:dyDescent="0.2">
      <c r="A166" s="7" t="s">
        <v>51</v>
      </c>
      <c r="B166" s="9" t="s">
        <v>509</v>
      </c>
      <c r="D166" s="6"/>
      <c r="E166" s="6"/>
      <c r="F166" s="6"/>
      <c r="S166" s="2"/>
      <c r="AI166" s="1">
        <v>0.30956499999999998</v>
      </c>
      <c r="AL166" s="1">
        <v>0.30956499999999998</v>
      </c>
      <c r="AM166" s="10">
        <v>0.51</v>
      </c>
      <c r="AP166" s="10">
        <v>0.51</v>
      </c>
    </row>
    <row r="167" spans="1:58" x14ac:dyDescent="0.2">
      <c r="A167" s="9" t="s">
        <v>48</v>
      </c>
      <c r="B167" s="9" t="s">
        <v>88</v>
      </c>
      <c r="C167" s="6">
        <v>0.58499999999999996</v>
      </c>
      <c r="D167" s="6"/>
      <c r="E167" s="6">
        <v>2.5</v>
      </c>
      <c r="F167" s="6">
        <v>3.6850000000000001</v>
      </c>
      <c r="G167" s="8">
        <v>1.5</v>
      </c>
      <c r="I167" s="8">
        <v>0.5</v>
      </c>
      <c r="J167" s="8">
        <v>2.6</v>
      </c>
      <c r="K167" s="6">
        <v>2</v>
      </c>
      <c r="M167" s="2">
        <v>1.2</v>
      </c>
      <c r="N167" s="2">
        <v>3.8</v>
      </c>
      <c r="O167" s="8">
        <v>2.5</v>
      </c>
      <c r="Q167" s="8">
        <v>1</v>
      </c>
      <c r="R167" s="8">
        <v>4.0999999999999996</v>
      </c>
      <c r="S167" s="2"/>
    </row>
    <row r="168" spans="1:58" x14ac:dyDescent="0.2">
      <c r="A168" s="9" t="s">
        <v>45</v>
      </c>
      <c r="B168" s="9" t="s">
        <v>510</v>
      </c>
      <c r="D168" s="6"/>
      <c r="E168" s="6"/>
      <c r="F168" s="6"/>
      <c r="S168" s="2"/>
      <c r="AI168" s="1">
        <v>2.52E-2</v>
      </c>
      <c r="AL168" s="1">
        <v>2.52E-2</v>
      </c>
      <c r="AM168" s="10">
        <v>0.435</v>
      </c>
      <c r="AP168" s="10">
        <v>0.435</v>
      </c>
    </row>
    <row r="169" spans="1:58" x14ac:dyDescent="0.2">
      <c r="A169" s="9" t="s">
        <v>43</v>
      </c>
      <c r="B169" s="9" t="s">
        <v>460</v>
      </c>
      <c r="D169" s="6"/>
      <c r="E169" s="6"/>
      <c r="F169" s="6"/>
      <c r="S169" s="2"/>
    </row>
    <row r="170" spans="1:58" x14ac:dyDescent="0.2">
      <c r="A170" s="9" t="s">
        <v>52</v>
      </c>
      <c r="B170" s="9" t="s">
        <v>201</v>
      </c>
      <c r="D170" s="6"/>
      <c r="E170" s="6"/>
      <c r="F170" s="6"/>
      <c r="G170" s="8">
        <v>4.2299999999999997E-2</v>
      </c>
      <c r="J170" s="8">
        <v>4.2299999999999997E-2</v>
      </c>
      <c r="S170" s="2"/>
    </row>
    <row r="171" spans="1:58" x14ac:dyDescent="0.2">
      <c r="A171" s="9" t="s">
        <v>51</v>
      </c>
      <c r="B171" s="9" t="s">
        <v>234</v>
      </c>
      <c r="D171" s="6"/>
      <c r="E171" s="6"/>
      <c r="F171" s="6"/>
      <c r="H171" s="28"/>
      <c r="K171" s="6">
        <v>0.234235</v>
      </c>
      <c r="N171" s="2">
        <v>0.234235</v>
      </c>
      <c r="O171" s="8">
        <v>0.38500000000000001</v>
      </c>
      <c r="R171" s="8">
        <v>0.38500000000000001</v>
      </c>
      <c r="S171" s="2">
        <v>0.47</v>
      </c>
      <c r="V171" s="2">
        <v>0.47</v>
      </c>
      <c r="W171" s="8">
        <v>1.835</v>
      </c>
      <c r="Z171" s="8">
        <v>1.835</v>
      </c>
    </row>
    <row r="172" spans="1:58" x14ac:dyDescent="0.2">
      <c r="A172" s="9" t="s">
        <v>46</v>
      </c>
      <c r="B172" s="9" t="s">
        <v>398</v>
      </c>
      <c r="D172" s="6"/>
      <c r="E172" s="6"/>
      <c r="F172" s="6"/>
      <c r="H172" s="28"/>
      <c r="S172" s="2"/>
      <c r="AA172" s="1">
        <v>0.75</v>
      </c>
      <c r="AB172" s="1">
        <v>2.5</v>
      </c>
      <c r="AC172" s="1">
        <v>0.1</v>
      </c>
      <c r="AD172" s="1">
        <v>1.683333</v>
      </c>
      <c r="AE172" s="16">
        <v>1.25</v>
      </c>
      <c r="AG172" s="16">
        <v>0.1</v>
      </c>
      <c r="AH172" s="16">
        <v>2.1833330000000002</v>
      </c>
      <c r="AI172" s="1">
        <v>2.25</v>
      </c>
      <c r="AK172" s="1">
        <v>0.1</v>
      </c>
      <c r="AL172" s="1">
        <v>3.6833339999999999</v>
      </c>
    </row>
    <row r="173" spans="1:58" x14ac:dyDescent="0.2">
      <c r="A173" s="9" t="s">
        <v>44</v>
      </c>
      <c r="B173" s="9" t="s">
        <v>447</v>
      </c>
      <c r="D173" s="6"/>
      <c r="E173" s="6"/>
      <c r="F173" s="6"/>
      <c r="H173" s="28"/>
      <c r="S173" s="2"/>
      <c r="AE173" s="16">
        <v>0.28799999999999998</v>
      </c>
      <c r="AF173" s="16">
        <v>4.0000000000000001E-3</v>
      </c>
      <c r="AH173" s="16">
        <v>0.28933300000000001</v>
      </c>
      <c r="AL173" s="1">
        <v>2.6670000000000001E-3</v>
      </c>
    </row>
    <row r="174" spans="1:58" x14ac:dyDescent="0.2">
      <c r="A174" s="9" t="s">
        <v>49</v>
      </c>
      <c r="B174" s="9" t="s">
        <v>382</v>
      </c>
      <c r="D174" s="6"/>
      <c r="E174" s="6"/>
      <c r="F174" s="6"/>
      <c r="H174" s="28"/>
      <c r="S174" s="2"/>
      <c r="W174" s="8">
        <v>0.18529399999999999</v>
      </c>
      <c r="Z174" s="8">
        <v>0.18529399999999999</v>
      </c>
    </row>
    <row r="175" spans="1:58" x14ac:dyDescent="0.2">
      <c r="A175" s="37" t="s">
        <v>49</v>
      </c>
      <c r="B175" s="37" t="s">
        <v>303</v>
      </c>
      <c r="D175" s="6"/>
      <c r="E175" s="6"/>
      <c r="F175" s="6"/>
      <c r="S175" s="2">
        <v>0.32</v>
      </c>
      <c r="T175" s="2">
        <v>1.76</v>
      </c>
      <c r="V175" s="2">
        <v>0.76</v>
      </c>
      <c r="W175" s="8">
        <v>0.45</v>
      </c>
      <c r="Y175" s="8">
        <v>0.83</v>
      </c>
      <c r="Z175" s="8">
        <v>1.72</v>
      </c>
      <c r="AA175" s="2">
        <v>0.54</v>
      </c>
      <c r="AB175" s="2">
        <v>8</v>
      </c>
      <c r="AC175" s="2">
        <v>0.03</v>
      </c>
      <c r="AD175" s="2">
        <v>2.66</v>
      </c>
      <c r="AE175" s="52">
        <v>0.63</v>
      </c>
      <c r="AF175" s="52"/>
      <c r="AG175" s="52">
        <v>0.03</v>
      </c>
      <c r="AH175" s="52">
        <v>2.75</v>
      </c>
      <c r="AI175" s="2">
        <v>3.75</v>
      </c>
      <c r="AJ175" s="2"/>
      <c r="AK175" s="2">
        <v>0.25</v>
      </c>
      <c r="AL175" s="2">
        <v>5.4</v>
      </c>
      <c r="AM175" s="10">
        <v>4.75</v>
      </c>
      <c r="AO175" s="10">
        <v>0.25</v>
      </c>
      <c r="AP175" s="10">
        <v>8.65</v>
      </c>
      <c r="AQ175" s="1">
        <v>2.25</v>
      </c>
      <c r="AR175" s="1">
        <v>10</v>
      </c>
      <c r="AS175" s="1">
        <v>0.75</v>
      </c>
      <c r="AT175" s="1">
        <v>6.65</v>
      </c>
      <c r="AU175" s="10">
        <v>4.25</v>
      </c>
      <c r="AW175" s="10">
        <v>0.75</v>
      </c>
      <c r="AX175" s="10">
        <v>7</v>
      </c>
      <c r="AY175" s="1">
        <v>8</v>
      </c>
      <c r="BA175" s="1">
        <v>1</v>
      </c>
      <c r="BB175" s="1">
        <v>11</v>
      </c>
      <c r="BC175" s="10">
        <v>9</v>
      </c>
      <c r="BE175" s="10">
        <v>1</v>
      </c>
      <c r="BF175" s="10">
        <v>12</v>
      </c>
    </row>
    <row r="176" spans="1:58" x14ac:dyDescent="0.2">
      <c r="A176" s="9" t="s">
        <v>52</v>
      </c>
      <c r="B176" s="9" t="s">
        <v>178</v>
      </c>
      <c r="D176" s="6"/>
      <c r="E176" s="6"/>
      <c r="F176" s="6"/>
      <c r="G176" s="8">
        <v>0.28499999999999998</v>
      </c>
      <c r="H176" s="28">
        <v>0.01</v>
      </c>
      <c r="J176" s="8">
        <v>0.28999999999999998</v>
      </c>
      <c r="K176" s="6">
        <v>0.34823500000000002</v>
      </c>
      <c r="N176" s="2">
        <v>0.35323500000000002</v>
      </c>
      <c r="S176" s="2"/>
    </row>
    <row r="177" spans="1:50" x14ac:dyDescent="0.2">
      <c r="A177" s="7" t="s">
        <v>50</v>
      </c>
      <c r="B177" s="7" t="s">
        <v>232</v>
      </c>
      <c r="D177" s="6"/>
      <c r="E177" s="6"/>
      <c r="F177" s="6"/>
      <c r="K177" s="6">
        <v>0.29499999999999998</v>
      </c>
      <c r="L177" s="2">
        <v>1.2E-2</v>
      </c>
      <c r="N177" s="2">
        <v>0.30099999999999999</v>
      </c>
      <c r="O177" s="8">
        <v>0.38500000000000001</v>
      </c>
      <c r="R177" s="8">
        <v>0.39100000000000001</v>
      </c>
      <c r="S177" s="2">
        <v>0.505</v>
      </c>
      <c r="T177" s="2">
        <v>0.65</v>
      </c>
      <c r="V177" s="2">
        <v>0.83</v>
      </c>
      <c r="W177" s="8">
        <v>1</v>
      </c>
      <c r="Y177" s="8">
        <v>0.15</v>
      </c>
      <c r="Z177" s="8">
        <v>1.4750000000000001</v>
      </c>
    </row>
    <row r="178" spans="1:50" x14ac:dyDescent="0.2">
      <c r="A178" s="37" t="s">
        <v>51</v>
      </c>
      <c r="B178" s="37" t="s">
        <v>186</v>
      </c>
      <c r="D178" s="6"/>
      <c r="E178" s="6"/>
      <c r="F178" s="6"/>
      <c r="G178" s="8">
        <v>6.7058999999999994E-2</v>
      </c>
      <c r="H178" s="28">
        <v>5.5500000000000001E-2</v>
      </c>
      <c r="J178" s="8">
        <v>8.5558999999999996E-2</v>
      </c>
      <c r="L178" s="6"/>
      <c r="M178" s="6"/>
      <c r="N178" s="6">
        <v>3.6999999999999998E-2</v>
      </c>
    </row>
    <row r="179" spans="1:50" x14ac:dyDescent="0.2">
      <c r="A179" s="37" t="s">
        <v>43</v>
      </c>
      <c r="B179" s="37" t="s">
        <v>495</v>
      </c>
      <c r="D179" s="6"/>
      <c r="E179" s="6"/>
      <c r="F179" s="6"/>
      <c r="L179" s="6"/>
      <c r="M179" s="6"/>
      <c r="N179" s="6"/>
      <c r="AI179" s="2"/>
      <c r="AJ179" s="2">
        <v>0.1231</v>
      </c>
      <c r="AK179" s="2"/>
      <c r="AL179" s="2">
        <v>3.0775E-2</v>
      </c>
      <c r="AM179" s="8"/>
      <c r="AN179" s="8"/>
      <c r="AO179" s="8"/>
      <c r="AP179" s="8">
        <v>9.2325000000000004E-2</v>
      </c>
      <c r="AQ179" s="2"/>
      <c r="AR179" s="2"/>
      <c r="AS179" s="2"/>
      <c r="AT179" s="2"/>
      <c r="AU179" s="8"/>
      <c r="AV179" s="8"/>
      <c r="AW179" s="8"/>
      <c r="AX179" s="8"/>
    </row>
    <row r="180" spans="1:50" x14ac:dyDescent="0.2">
      <c r="A180" s="9" t="s">
        <v>53</v>
      </c>
      <c r="B180" s="9" t="s">
        <v>195</v>
      </c>
      <c r="D180" s="6"/>
      <c r="E180" s="6"/>
      <c r="F180" s="6"/>
      <c r="G180" s="8">
        <v>0.59499999999999997</v>
      </c>
      <c r="H180" s="28"/>
      <c r="J180" s="8">
        <v>0.59499999999999997</v>
      </c>
      <c r="K180" s="6">
        <v>0.73</v>
      </c>
      <c r="L180" s="6"/>
      <c r="M180" s="6">
        <v>2.5000000000000001E-2</v>
      </c>
      <c r="N180" s="6">
        <v>0.755</v>
      </c>
      <c r="O180" s="8">
        <v>0.745</v>
      </c>
      <c r="P180" s="8">
        <v>0.05</v>
      </c>
      <c r="R180" s="8">
        <v>0.51</v>
      </c>
    </row>
    <row r="181" spans="1:50" x14ac:dyDescent="0.2">
      <c r="A181" s="37" t="s">
        <v>46</v>
      </c>
      <c r="B181" s="37" t="s">
        <v>466</v>
      </c>
      <c r="D181" s="6"/>
      <c r="E181" s="6"/>
      <c r="F181" s="6"/>
      <c r="H181" s="28"/>
      <c r="L181" s="6"/>
      <c r="M181" s="6"/>
      <c r="N181" s="6"/>
      <c r="AE181" s="61">
        <v>0.40500000000000003</v>
      </c>
      <c r="AF181" s="61">
        <v>0.53359999999999996</v>
      </c>
      <c r="AG181" s="61"/>
      <c r="AH181" s="61">
        <v>0.53839999999999999</v>
      </c>
      <c r="AI181" s="2">
        <v>0.495</v>
      </c>
      <c r="AJ181" s="2"/>
      <c r="AK181" s="2">
        <v>5.4999999999999997E-3</v>
      </c>
      <c r="AL181" s="2">
        <v>0.63390000000000002</v>
      </c>
      <c r="AM181" s="8">
        <v>0.58499999999999996</v>
      </c>
      <c r="AN181" s="8"/>
      <c r="AO181" s="8">
        <v>6.0000000000000001E-3</v>
      </c>
      <c r="AP181" s="8">
        <v>0.72440000000000004</v>
      </c>
      <c r="AQ181" s="2">
        <v>0.67500000000000004</v>
      </c>
      <c r="AR181" s="2"/>
      <c r="AS181" s="2">
        <v>6.0000000000000001E-3</v>
      </c>
      <c r="AT181" s="2">
        <v>0.81440000000000001</v>
      </c>
    </row>
    <row r="182" spans="1:50" x14ac:dyDescent="0.2">
      <c r="A182" s="9" t="s">
        <v>44</v>
      </c>
      <c r="B182" s="9" t="s">
        <v>387</v>
      </c>
      <c r="D182" s="6"/>
      <c r="E182" s="6"/>
      <c r="F182" s="6"/>
      <c r="H182" s="28"/>
      <c r="L182" s="6"/>
      <c r="M182" s="6"/>
      <c r="N182" s="6"/>
      <c r="W182" s="8">
        <v>3.5293999999999999E-2</v>
      </c>
      <c r="Z182" s="8">
        <v>3.5293999999999999E-2</v>
      </c>
    </row>
    <row r="183" spans="1:50" x14ac:dyDescent="0.2">
      <c r="A183" s="9" t="s">
        <v>47</v>
      </c>
      <c r="B183" s="9" t="s">
        <v>518</v>
      </c>
      <c r="D183" s="6"/>
      <c r="E183" s="6"/>
      <c r="F183" s="6"/>
      <c r="H183" s="28"/>
      <c r="L183" s="6"/>
      <c r="M183" s="6"/>
      <c r="N183" s="6"/>
      <c r="AE183" s="16">
        <v>0.28799999999999998</v>
      </c>
      <c r="AF183" s="16">
        <v>3.0000000000000001E-3</v>
      </c>
      <c r="AH183" s="16">
        <v>0.28899999999999998</v>
      </c>
      <c r="AL183" s="1">
        <v>1E-3</v>
      </c>
      <c r="AP183" s="10">
        <v>1E-3</v>
      </c>
    </row>
    <row r="184" spans="1:50" x14ac:dyDescent="0.2">
      <c r="A184" s="9" t="s">
        <v>46</v>
      </c>
      <c r="B184" s="9" t="s">
        <v>89</v>
      </c>
      <c r="C184" s="6">
        <v>2.1</v>
      </c>
      <c r="D184" s="6"/>
      <c r="E184" s="6"/>
      <c r="F184" s="6">
        <v>2.831763</v>
      </c>
      <c r="G184" s="8">
        <v>1.529412</v>
      </c>
      <c r="J184" s="8">
        <v>2.2611750000000002</v>
      </c>
      <c r="K184" s="6">
        <v>3</v>
      </c>
      <c r="L184" s="6"/>
      <c r="M184" s="6"/>
      <c r="N184" s="6">
        <v>3.7317689999999999</v>
      </c>
    </row>
    <row r="185" spans="1:50" x14ac:dyDescent="0.2">
      <c r="A185" s="9" t="s">
        <v>43</v>
      </c>
      <c r="B185" s="9" t="s">
        <v>511</v>
      </c>
      <c r="D185" s="6"/>
      <c r="E185" s="6"/>
      <c r="F185" s="6"/>
      <c r="L185" s="6"/>
      <c r="M185" s="6"/>
      <c r="N185" s="6"/>
      <c r="AI185" s="1">
        <v>8.8200000000000001E-2</v>
      </c>
      <c r="AL185" s="1">
        <v>8.8200000000000001E-2</v>
      </c>
      <c r="AM185" s="10">
        <v>0.51</v>
      </c>
      <c r="AP185" s="10">
        <v>0.51</v>
      </c>
    </row>
    <row r="186" spans="1:50" x14ac:dyDescent="0.2">
      <c r="A186" s="9" t="s">
        <v>45</v>
      </c>
      <c r="B186" s="9" t="s">
        <v>90</v>
      </c>
      <c r="C186" s="6">
        <v>0.71</v>
      </c>
      <c r="D186" s="6">
        <v>0.15</v>
      </c>
      <c r="E186" s="6"/>
      <c r="F186" s="6">
        <v>0.78500000000000003</v>
      </c>
      <c r="I186" s="8">
        <v>0.125</v>
      </c>
      <c r="J186" s="8">
        <v>0.2</v>
      </c>
      <c r="L186" s="6"/>
      <c r="M186" s="6"/>
      <c r="N186" s="6"/>
    </row>
    <row r="187" spans="1:50" x14ac:dyDescent="0.2">
      <c r="A187" s="9" t="s">
        <v>47</v>
      </c>
      <c r="B187" s="9" t="s">
        <v>459</v>
      </c>
      <c r="D187" s="6"/>
      <c r="E187" s="6"/>
      <c r="F187" s="6"/>
      <c r="L187" s="6"/>
      <c r="M187" s="6"/>
      <c r="N187" s="6"/>
      <c r="AE187" s="16">
        <v>0.71499999999999997</v>
      </c>
      <c r="AF187" s="16">
        <v>0.15</v>
      </c>
      <c r="AG187" s="16">
        <v>2.5000000000000001E-2</v>
      </c>
      <c r="AH187" s="16">
        <v>0.81499999999999995</v>
      </c>
      <c r="AI187" s="1">
        <v>0.85</v>
      </c>
      <c r="AK187" s="1">
        <v>0.125</v>
      </c>
      <c r="AL187" s="1">
        <v>1.05</v>
      </c>
    </row>
    <row r="188" spans="1:50" x14ac:dyDescent="0.2">
      <c r="A188" s="9" t="s">
        <v>45</v>
      </c>
      <c r="B188" s="9" t="s">
        <v>479</v>
      </c>
      <c r="D188" s="6"/>
      <c r="E188" s="6"/>
      <c r="F188" s="6"/>
      <c r="H188" s="28"/>
      <c r="L188" s="6"/>
      <c r="M188" s="6"/>
      <c r="N188" s="6"/>
      <c r="AI188" s="1">
        <v>5.0000000000000001E-3</v>
      </c>
      <c r="AJ188" s="1">
        <v>5.0000000000000001E-3</v>
      </c>
      <c r="AL188" s="1">
        <v>6.6660000000000001E-3</v>
      </c>
      <c r="AP188" s="10">
        <v>3.3340000000000002E-3</v>
      </c>
    </row>
    <row r="189" spans="1:50" x14ac:dyDescent="0.2">
      <c r="A189" s="9" t="s">
        <v>44</v>
      </c>
      <c r="B189" s="9" t="s">
        <v>352</v>
      </c>
      <c r="D189" s="6"/>
      <c r="E189" s="6"/>
      <c r="F189" s="6"/>
      <c r="L189" s="6"/>
      <c r="M189" s="6"/>
      <c r="N189" s="6"/>
      <c r="W189" s="8">
        <v>0.79411799999999999</v>
      </c>
      <c r="Z189" s="8">
        <v>0.79411799999999999</v>
      </c>
    </row>
    <row r="190" spans="1:50" x14ac:dyDescent="0.2">
      <c r="A190" s="58" t="s">
        <v>49</v>
      </c>
      <c r="B190" s="58" t="s">
        <v>409</v>
      </c>
      <c r="D190" s="6"/>
      <c r="E190" s="6"/>
      <c r="F190" s="6"/>
      <c r="L190" s="6"/>
      <c r="M190" s="6"/>
      <c r="N190" s="6"/>
      <c r="AA190" s="1">
        <v>0.39</v>
      </c>
      <c r="AB190" s="1">
        <v>2.5000000000000001E-3</v>
      </c>
      <c r="AD190" s="1">
        <v>0.39083299999999999</v>
      </c>
      <c r="AE190" s="16">
        <v>0.48</v>
      </c>
      <c r="AH190" s="16">
        <v>0.48083300000000001</v>
      </c>
      <c r="AI190" s="1">
        <v>0.56999999999999995</v>
      </c>
      <c r="AL190" s="1">
        <v>0.57083399999999995</v>
      </c>
    </row>
    <row r="191" spans="1:50" x14ac:dyDescent="0.2">
      <c r="A191" s="37" t="s">
        <v>49</v>
      </c>
      <c r="B191" s="37" t="s">
        <v>307</v>
      </c>
      <c r="D191" s="6"/>
      <c r="E191" s="6"/>
      <c r="F191" s="6"/>
      <c r="L191" s="6"/>
      <c r="M191" s="6"/>
      <c r="N191" s="6"/>
      <c r="S191" s="6">
        <v>0.32</v>
      </c>
      <c r="T191" s="2">
        <v>0.2</v>
      </c>
      <c r="U191" s="2">
        <v>7.5999999999999998E-2</v>
      </c>
      <c r="V191" s="2">
        <v>0.44600000000000001</v>
      </c>
      <c r="W191" s="8">
        <v>0.45</v>
      </c>
      <c r="Y191" s="8">
        <v>0.2</v>
      </c>
      <c r="Z191" s="8">
        <v>0.7</v>
      </c>
      <c r="AA191" s="2">
        <v>0.54</v>
      </c>
      <c r="AB191" s="2">
        <v>12.5</v>
      </c>
      <c r="AC191" s="2">
        <v>0.2</v>
      </c>
      <c r="AD191" s="2">
        <v>3.29</v>
      </c>
      <c r="AE191" s="52"/>
      <c r="AF191" s="52"/>
      <c r="AG191" s="52"/>
      <c r="AH191" s="52">
        <v>2.5499999999999998</v>
      </c>
      <c r="AI191" s="2"/>
      <c r="AJ191" s="2"/>
      <c r="AK191" s="2"/>
      <c r="AL191" s="2">
        <v>7.5</v>
      </c>
    </row>
    <row r="192" spans="1:50" x14ac:dyDescent="0.2">
      <c r="A192" s="9" t="s">
        <v>50</v>
      </c>
      <c r="B192" s="9" t="s">
        <v>200</v>
      </c>
      <c r="D192" s="6"/>
      <c r="E192" s="6"/>
      <c r="F192" s="6"/>
      <c r="G192" s="8">
        <v>1.6764999999999999E-2</v>
      </c>
      <c r="J192" s="8">
        <v>1.6764999999999999E-2</v>
      </c>
      <c r="L192" s="6"/>
      <c r="M192" s="6"/>
      <c r="N192" s="6"/>
    </row>
    <row r="193" spans="1:42" x14ac:dyDescent="0.2">
      <c r="A193" s="37" t="s">
        <v>50</v>
      </c>
      <c r="B193" s="37" t="s">
        <v>426</v>
      </c>
      <c r="D193" s="6"/>
      <c r="E193" s="6"/>
      <c r="F193" s="6"/>
      <c r="L193" s="6"/>
      <c r="M193" s="6"/>
      <c r="N193" s="6"/>
      <c r="AA193" s="2">
        <v>0.39</v>
      </c>
      <c r="AB193" s="2">
        <v>4.0574560000000002</v>
      </c>
      <c r="AC193" s="2"/>
      <c r="AD193" s="2">
        <v>1.4043639999999999</v>
      </c>
      <c r="AE193" s="52">
        <v>0.74109100000000006</v>
      </c>
      <c r="AF193" s="52"/>
      <c r="AG193" s="52"/>
      <c r="AH193" s="52">
        <v>1.755455</v>
      </c>
      <c r="AI193" s="2">
        <v>1.092182</v>
      </c>
      <c r="AJ193" s="2"/>
      <c r="AK193" s="2"/>
      <c r="AL193" s="2">
        <v>2.1065459999999998</v>
      </c>
      <c r="AM193" s="8">
        <v>1.443273</v>
      </c>
      <c r="AN193" s="8"/>
      <c r="AO193" s="8"/>
      <c r="AP193" s="8">
        <v>2.4576370000000001</v>
      </c>
    </row>
    <row r="194" spans="1:42" x14ac:dyDescent="0.2">
      <c r="A194" s="9" t="s">
        <v>48</v>
      </c>
      <c r="B194" s="9" t="s">
        <v>91</v>
      </c>
      <c r="C194" s="6">
        <v>0.42499999999999999</v>
      </c>
      <c r="D194" s="6"/>
      <c r="E194" s="6"/>
      <c r="F194" s="6">
        <v>0.65500000000000003</v>
      </c>
      <c r="J194" s="8">
        <v>0.46</v>
      </c>
      <c r="L194" s="6"/>
      <c r="M194" s="6"/>
      <c r="N194" s="6"/>
    </row>
    <row r="195" spans="1:42" x14ac:dyDescent="0.2">
      <c r="A195" s="37" t="s">
        <v>43</v>
      </c>
      <c r="B195" s="37" t="s">
        <v>187</v>
      </c>
      <c r="D195" s="6"/>
      <c r="E195" s="6"/>
      <c r="F195" s="6"/>
      <c r="H195" s="28">
        <v>5.5050000000000002E-2</v>
      </c>
      <c r="J195" s="8">
        <v>1.8350000000000002E-2</v>
      </c>
      <c r="L195" s="6"/>
      <c r="M195" s="6"/>
      <c r="N195" s="6">
        <v>3.6700000000000003E-2</v>
      </c>
    </row>
    <row r="196" spans="1:42" x14ac:dyDescent="0.2">
      <c r="A196" s="9" t="s">
        <v>51</v>
      </c>
      <c r="B196" s="9" t="s">
        <v>457</v>
      </c>
      <c r="D196" s="6"/>
      <c r="E196" s="6"/>
      <c r="F196" s="6"/>
      <c r="H196" s="28"/>
      <c r="L196" s="6"/>
      <c r="M196" s="6"/>
      <c r="N196" s="6"/>
      <c r="AE196" s="16">
        <v>0.28799999999999998</v>
      </c>
      <c r="AF196" s="16">
        <v>1E-3</v>
      </c>
      <c r="AH196" s="16">
        <v>0.28833300000000001</v>
      </c>
      <c r="AL196" s="1">
        <v>6.6699999999999995E-4</v>
      </c>
    </row>
    <row r="197" spans="1:42" x14ac:dyDescent="0.2">
      <c r="A197" s="47" t="s">
        <v>43</v>
      </c>
      <c r="B197" s="38" t="s">
        <v>366</v>
      </c>
      <c r="D197" s="6"/>
      <c r="E197" s="6"/>
      <c r="F197" s="6"/>
      <c r="L197" s="6"/>
      <c r="M197" s="6"/>
      <c r="N197" s="6"/>
      <c r="W197" s="8">
        <v>0.25800000000000001</v>
      </c>
      <c r="X197" s="8">
        <v>8.9999999999999993E-3</v>
      </c>
      <c r="Z197" s="8">
        <v>0.27100000000000002</v>
      </c>
      <c r="AA197" s="2">
        <v>0.39</v>
      </c>
      <c r="AB197" s="2"/>
      <c r="AC197" s="2"/>
      <c r="AD197" s="2">
        <v>0.39300000000000002</v>
      </c>
      <c r="AE197" s="16">
        <v>0.48</v>
      </c>
      <c r="AH197" s="16">
        <v>0.48299999999999998</v>
      </c>
    </row>
    <row r="198" spans="1:42" x14ac:dyDescent="0.2">
      <c r="A198" s="9" t="s">
        <v>45</v>
      </c>
      <c r="B198" s="9" t="s">
        <v>92</v>
      </c>
      <c r="C198" s="6">
        <v>0.35</v>
      </c>
      <c r="D198" s="6"/>
      <c r="E198" s="6"/>
      <c r="F198" s="6">
        <v>0.51500000000000001</v>
      </c>
      <c r="G198" s="8">
        <v>0.435</v>
      </c>
      <c r="J198" s="8">
        <v>0.6</v>
      </c>
      <c r="K198" s="6">
        <v>1.46</v>
      </c>
      <c r="L198" s="6"/>
      <c r="M198" s="6"/>
      <c r="N198" s="6">
        <v>1.625</v>
      </c>
      <c r="R198" s="8">
        <v>0.16500000000000001</v>
      </c>
    </row>
    <row r="199" spans="1:42" x14ac:dyDescent="0.2">
      <c r="A199" s="9" t="s">
        <v>43</v>
      </c>
      <c r="B199" s="9" t="s">
        <v>93</v>
      </c>
      <c r="C199" s="6">
        <v>0.6</v>
      </c>
      <c r="D199" s="6">
        <v>0.4</v>
      </c>
      <c r="E199" s="6"/>
      <c r="F199" s="6">
        <v>0.79999900000000002</v>
      </c>
      <c r="G199" s="8">
        <v>0.6</v>
      </c>
      <c r="I199" s="8">
        <v>0.02</v>
      </c>
      <c r="J199" s="8">
        <v>0.75333300000000003</v>
      </c>
      <c r="K199" s="6">
        <v>0.73</v>
      </c>
      <c r="L199" s="6"/>
      <c r="M199" s="6">
        <v>0.02</v>
      </c>
      <c r="N199" s="6">
        <v>0.88333399999999995</v>
      </c>
      <c r="P199" s="8">
        <v>2.5000000000000001E-2</v>
      </c>
      <c r="Q199" s="8">
        <v>2.5000000000000001E-2</v>
      </c>
      <c r="R199" s="8">
        <v>0.05</v>
      </c>
    </row>
    <row r="200" spans="1:42" x14ac:dyDescent="0.2">
      <c r="A200" s="9" t="s">
        <v>112</v>
      </c>
      <c r="B200" s="9" t="s">
        <v>424</v>
      </c>
      <c r="D200" s="6"/>
      <c r="E200" s="6"/>
      <c r="F200" s="6"/>
      <c r="L200" s="6"/>
      <c r="M200" s="6"/>
      <c r="N200" s="6"/>
      <c r="O200" s="8">
        <v>0.2</v>
      </c>
      <c r="P200" s="8">
        <v>0.05</v>
      </c>
      <c r="R200" s="8">
        <v>0.25</v>
      </c>
    </row>
    <row r="201" spans="1:42" x14ac:dyDescent="0.2">
      <c r="A201" s="44" t="s">
        <v>53</v>
      </c>
      <c r="B201" s="44" t="s">
        <v>349</v>
      </c>
      <c r="D201" s="6"/>
      <c r="E201" s="6"/>
      <c r="F201" s="6"/>
      <c r="K201" s="6">
        <v>5.1999999999999998E-3</v>
      </c>
      <c r="L201" s="6"/>
      <c r="M201" s="6"/>
      <c r="N201" s="6">
        <v>5.1999999999999998E-3</v>
      </c>
    </row>
    <row r="202" spans="1:42" x14ac:dyDescent="0.2">
      <c r="A202" s="9" t="s">
        <v>47</v>
      </c>
      <c r="B202" s="9" t="s">
        <v>331</v>
      </c>
      <c r="D202" s="6"/>
      <c r="E202" s="6"/>
      <c r="F202" s="6"/>
      <c r="L202" s="6"/>
      <c r="M202" s="6"/>
      <c r="N202" s="6"/>
      <c r="T202" s="2">
        <v>0.05</v>
      </c>
      <c r="U202" s="2">
        <v>0.05</v>
      </c>
      <c r="V202" s="2">
        <v>0.1</v>
      </c>
    </row>
    <row r="203" spans="1:42" x14ac:dyDescent="0.2">
      <c r="A203" s="9" t="s">
        <v>49</v>
      </c>
      <c r="B203" s="9" t="s">
        <v>500</v>
      </c>
      <c r="D203" s="6"/>
      <c r="E203" s="6"/>
      <c r="F203" s="6"/>
      <c r="H203" s="28"/>
      <c r="L203" s="6"/>
      <c r="M203" s="6"/>
      <c r="N203" s="6"/>
      <c r="AA203" s="1">
        <v>0.54</v>
      </c>
      <c r="AD203" s="1">
        <v>0.54</v>
      </c>
      <c r="AE203" s="16">
        <v>0.63</v>
      </c>
      <c r="AH203" s="16">
        <v>0.63</v>
      </c>
      <c r="AI203" s="1">
        <v>0.74</v>
      </c>
      <c r="AJ203" s="1">
        <v>0.36</v>
      </c>
      <c r="AK203" s="1">
        <v>0.1</v>
      </c>
      <c r="AL203" s="1">
        <v>1.42</v>
      </c>
      <c r="AM203" s="10">
        <v>0.8</v>
      </c>
      <c r="AO203" s="10">
        <v>0.4</v>
      </c>
      <c r="AP203" s="10">
        <v>1.58</v>
      </c>
    </row>
    <row r="204" spans="1:42" x14ac:dyDescent="0.2">
      <c r="A204" s="9" t="s">
        <v>51</v>
      </c>
      <c r="B204" s="9" t="s">
        <v>512</v>
      </c>
      <c r="D204" s="6"/>
      <c r="E204" s="6"/>
      <c r="F204" s="6"/>
      <c r="H204" s="28"/>
      <c r="L204" s="6"/>
      <c r="M204" s="6"/>
      <c r="N204" s="6"/>
      <c r="AI204" s="1">
        <v>1.4999999999999999E-2</v>
      </c>
      <c r="AJ204" s="1">
        <v>7.4999999999999997E-3</v>
      </c>
      <c r="AL204" s="1">
        <v>1.7500000000000002E-2</v>
      </c>
      <c r="AP204" s="10">
        <v>5.0000000000000001E-3</v>
      </c>
    </row>
    <row r="205" spans="1:42" x14ac:dyDescent="0.2">
      <c r="A205" s="47" t="s">
        <v>52</v>
      </c>
      <c r="B205" s="38" t="s">
        <v>265</v>
      </c>
      <c r="D205" s="6"/>
      <c r="E205" s="6"/>
      <c r="F205" s="6"/>
      <c r="L205" s="6"/>
      <c r="M205" s="6"/>
      <c r="N205" s="6"/>
      <c r="O205" s="8">
        <v>0.31</v>
      </c>
      <c r="P205" s="8">
        <v>1.2500000000000001E-2</v>
      </c>
      <c r="R205" s="8">
        <v>0.314166</v>
      </c>
      <c r="S205" s="6">
        <v>0.39500000000000002</v>
      </c>
      <c r="V205" s="2">
        <v>0.39916600000000002</v>
      </c>
      <c r="W205" s="8">
        <v>0.52500000000000002</v>
      </c>
      <c r="Z205" s="8">
        <v>0.52916799999999997</v>
      </c>
      <c r="AA205" s="2"/>
      <c r="AB205" s="2"/>
      <c r="AC205" s="2"/>
      <c r="AD205" s="2"/>
    </row>
    <row r="206" spans="1:42" x14ac:dyDescent="0.2">
      <c r="A206" s="44" t="s">
        <v>46</v>
      </c>
      <c r="B206" s="44" t="s">
        <v>397</v>
      </c>
      <c r="D206" s="6"/>
      <c r="E206" s="6"/>
      <c r="F206" s="6"/>
      <c r="L206" s="6"/>
      <c r="M206" s="6"/>
      <c r="N206" s="6"/>
      <c r="W206" s="8">
        <v>0.6</v>
      </c>
      <c r="Z206" s="8">
        <v>0.6</v>
      </c>
    </row>
    <row r="207" spans="1:42" x14ac:dyDescent="0.2">
      <c r="A207" s="37" t="s">
        <v>112</v>
      </c>
      <c r="B207" s="37" t="s">
        <v>254</v>
      </c>
      <c r="D207" s="6"/>
      <c r="E207" s="6"/>
      <c r="F207" s="6"/>
      <c r="H207" s="28"/>
      <c r="L207" s="6"/>
      <c r="M207" s="6"/>
      <c r="N207" s="6"/>
      <c r="O207" s="28">
        <v>0.31</v>
      </c>
      <c r="P207" s="28">
        <v>9.8000000000000004E-2</v>
      </c>
      <c r="Q207" s="28"/>
      <c r="R207" s="28">
        <v>0.33450000000000002</v>
      </c>
      <c r="S207" s="6">
        <v>0.232353</v>
      </c>
      <c r="V207" s="2">
        <v>0.256853</v>
      </c>
      <c r="AA207" s="2"/>
      <c r="AB207" s="2"/>
      <c r="AC207" s="2"/>
      <c r="AD207" s="2"/>
    </row>
    <row r="208" spans="1:42" x14ac:dyDescent="0.2">
      <c r="A208" s="9" t="s">
        <v>50</v>
      </c>
      <c r="B208" s="9" t="s">
        <v>94</v>
      </c>
      <c r="C208" s="6">
        <v>0.71</v>
      </c>
      <c r="D208" s="6"/>
      <c r="E208" s="6">
        <v>0.05</v>
      </c>
      <c r="F208" s="6">
        <v>0.81</v>
      </c>
      <c r="G208" s="8">
        <v>0.82</v>
      </c>
      <c r="H208" s="8">
        <v>0.04</v>
      </c>
      <c r="J208" s="8">
        <v>0.47499999999999998</v>
      </c>
      <c r="K208" s="6">
        <v>0.83</v>
      </c>
      <c r="L208" s="6">
        <v>0.04</v>
      </c>
      <c r="M208" s="6"/>
      <c r="N208" s="6">
        <v>0.48499999999999999</v>
      </c>
    </row>
    <row r="209" spans="1:46" x14ac:dyDescent="0.2">
      <c r="A209" s="9" t="s">
        <v>47</v>
      </c>
      <c r="B209" s="9" t="s">
        <v>138</v>
      </c>
      <c r="C209" s="6">
        <v>0.27500000000000002</v>
      </c>
      <c r="D209" s="6"/>
      <c r="E209" s="6">
        <v>0.45250000000000001</v>
      </c>
      <c r="F209" s="6">
        <v>0.72750000000000004</v>
      </c>
      <c r="G209" s="8">
        <v>0.36020000000000002</v>
      </c>
      <c r="H209" s="28">
        <v>1.6475</v>
      </c>
      <c r="J209" s="8">
        <v>0.90936600000000001</v>
      </c>
      <c r="L209" s="6"/>
      <c r="M209" s="6">
        <v>0.09</v>
      </c>
      <c r="N209" s="6">
        <v>0.63916600000000001</v>
      </c>
      <c r="R209" s="8">
        <v>0.54916799999999999</v>
      </c>
    </row>
    <row r="210" spans="1:46" x14ac:dyDescent="0.2">
      <c r="A210" s="9" t="s">
        <v>45</v>
      </c>
      <c r="B210" s="9" t="s">
        <v>341</v>
      </c>
      <c r="D210" s="6"/>
      <c r="E210" s="6"/>
      <c r="F210" s="6"/>
      <c r="H210" s="28"/>
      <c r="L210" s="6"/>
      <c r="M210" s="6"/>
      <c r="N210" s="6"/>
      <c r="S210" s="6">
        <v>5.5294000000000003E-2</v>
      </c>
      <c r="V210" s="2">
        <v>5.5294000000000003E-2</v>
      </c>
    </row>
    <row r="211" spans="1:46" x14ac:dyDescent="0.2">
      <c r="A211" s="9" t="s">
        <v>45</v>
      </c>
      <c r="B211" s="9" t="s">
        <v>174</v>
      </c>
      <c r="D211" s="6"/>
      <c r="E211" s="6"/>
      <c r="F211" s="6"/>
      <c r="G211" s="8">
        <v>0.45</v>
      </c>
      <c r="H211" s="28"/>
      <c r="J211" s="8">
        <v>0.45</v>
      </c>
      <c r="L211" s="6"/>
      <c r="M211" s="6"/>
      <c r="N211" s="6"/>
    </row>
    <row r="212" spans="1:46" x14ac:dyDescent="0.2">
      <c r="A212" s="9" t="s">
        <v>51</v>
      </c>
      <c r="B212" s="9" t="s">
        <v>329</v>
      </c>
      <c r="D212" s="6"/>
      <c r="E212" s="6"/>
      <c r="F212" s="6"/>
      <c r="H212" s="28"/>
      <c r="L212" s="6"/>
      <c r="M212" s="6"/>
      <c r="N212" s="6"/>
      <c r="S212" s="6">
        <v>2.4E-2</v>
      </c>
      <c r="V212" s="2">
        <v>2.4E-2</v>
      </c>
    </row>
    <row r="213" spans="1:46" x14ac:dyDescent="0.2">
      <c r="A213" s="9" t="s">
        <v>45</v>
      </c>
      <c r="B213" s="9" t="s">
        <v>181</v>
      </c>
      <c r="D213" s="6"/>
      <c r="E213" s="6"/>
      <c r="F213" s="6"/>
      <c r="G213" s="8">
        <v>0.5</v>
      </c>
      <c r="H213" s="28">
        <v>0.3</v>
      </c>
      <c r="J213" s="8">
        <v>0.8</v>
      </c>
      <c r="L213" s="6"/>
      <c r="M213" s="6"/>
      <c r="N213" s="6"/>
    </row>
    <row r="214" spans="1:46" x14ac:dyDescent="0.2">
      <c r="A214" s="9" t="s">
        <v>47</v>
      </c>
      <c r="B214" s="9" t="s">
        <v>280</v>
      </c>
      <c r="D214" s="6"/>
      <c r="E214" s="6"/>
      <c r="F214" s="6"/>
      <c r="H214" s="28"/>
      <c r="L214" s="6"/>
      <c r="M214" s="6"/>
      <c r="N214" s="6"/>
      <c r="O214" s="8">
        <v>2.0799999999999999E-2</v>
      </c>
      <c r="R214" s="8">
        <v>2.0799999999999999E-2</v>
      </c>
      <c r="S214" s="6">
        <v>0.25</v>
      </c>
      <c r="U214" s="2">
        <v>5.0000000000000001E-3</v>
      </c>
      <c r="V214" s="2">
        <v>0.255</v>
      </c>
      <c r="Y214" s="8">
        <v>5.0000000000000001E-3</v>
      </c>
      <c r="Z214" s="8">
        <v>5.0000000000000001E-3</v>
      </c>
    </row>
    <row r="215" spans="1:46" x14ac:dyDescent="0.2">
      <c r="A215" s="9" t="s">
        <v>43</v>
      </c>
      <c r="B215" s="9" t="s">
        <v>367</v>
      </c>
      <c r="D215" s="6"/>
      <c r="E215" s="6"/>
      <c r="F215" s="6"/>
      <c r="H215" s="28"/>
      <c r="L215" s="6"/>
      <c r="M215" s="6"/>
      <c r="N215" s="6"/>
      <c r="O215" s="8">
        <v>0.25</v>
      </c>
      <c r="Q215" s="8">
        <v>0.05</v>
      </c>
      <c r="R215" s="8">
        <v>0.3</v>
      </c>
    </row>
    <row r="216" spans="1:46" x14ac:dyDescent="0.2">
      <c r="A216" s="9" t="s">
        <v>44</v>
      </c>
      <c r="B216" s="9" t="s">
        <v>513</v>
      </c>
      <c r="D216" s="6"/>
      <c r="E216" s="6"/>
      <c r="F216" s="6"/>
      <c r="H216" s="28"/>
      <c r="L216" s="6"/>
      <c r="M216" s="6"/>
      <c r="N216" s="6"/>
      <c r="AM216" s="10">
        <v>0.745</v>
      </c>
      <c r="AO216" s="10">
        <v>0.01</v>
      </c>
      <c r="AP216" s="10">
        <v>0.59499999999999997</v>
      </c>
    </row>
    <row r="217" spans="1:46" x14ac:dyDescent="0.2">
      <c r="A217" s="9" t="s">
        <v>47</v>
      </c>
      <c r="B217" s="9" t="s">
        <v>95</v>
      </c>
      <c r="D217" s="6"/>
      <c r="E217" s="6"/>
      <c r="F217" s="6">
        <v>0.35</v>
      </c>
      <c r="J217" s="8">
        <v>0.35</v>
      </c>
      <c r="L217" s="6"/>
      <c r="M217" s="6"/>
      <c r="N217" s="6"/>
    </row>
    <row r="218" spans="1:46" x14ac:dyDescent="0.2">
      <c r="A218" s="9" t="s">
        <v>47</v>
      </c>
      <c r="B218" s="9" t="s">
        <v>351</v>
      </c>
      <c r="D218" s="6"/>
      <c r="E218" s="6"/>
      <c r="F218" s="6"/>
      <c r="L218" s="6"/>
      <c r="M218" s="6"/>
      <c r="N218" s="6"/>
      <c r="W218" s="8">
        <v>1</v>
      </c>
      <c r="X218" s="8">
        <v>4.75</v>
      </c>
      <c r="Z218" s="8">
        <v>2.5833330000000001</v>
      </c>
      <c r="AC218" s="1">
        <v>0.1</v>
      </c>
      <c r="AD218" s="1">
        <v>1.683333</v>
      </c>
      <c r="AH218" s="16">
        <v>1.583334</v>
      </c>
    </row>
    <row r="219" spans="1:46" x14ac:dyDescent="0.2">
      <c r="A219" s="53" t="s">
        <v>45</v>
      </c>
      <c r="B219" s="53" t="s">
        <v>319</v>
      </c>
      <c r="D219" s="6"/>
      <c r="E219" s="6"/>
      <c r="F219" s="6"/>
      <c r="L219" s="6"/>
      <c r="M219" s="6"/>
      <c r="N219" s="6"/>
      <c r="T219" s="2">
        <v>0.01</v>
      </c>
      <c r="V219" s="2">
        <v>3.333E-3</v>
      </c>
    </row>
    <row r="220" spans="1:46" x14ac:dyDescent="0.2">
      <c r="A220" s="9" t="s">
        <v>45</v>
      </c>
      <c r="B220" s="9" t="s">
        <v>452</v>
      </c>
      <c r="D220" s="6"/>
      <c r="E220" s="6"/>
      <c r="F220" s="6"/>
      <c r="H220" s="28"/>
      <c r="L220" s="6"/>
      <c r="M220" s="6"/>
      <c r="N220" s="6"/>
      <c r="AF220" s="16">
        <v>3.5000000000000001E-3</v>
      </c>
      <c r="AH220" s="16">
        <v>1.1659999999999999E-3</v>
      </c>
      <c r="AL220" s="1">
        <v>2.3340000000000001E-3</v>
      </c>
    </row>
    <row r="221" spans="1:46" x14ac:dyDescent="0.2">
      <c r="A221" s="37" t="s">
        <v>48</v>
      </c>
      <c r="B221" s="37" t="s">
        <v>425</v>
      </c>
      <c r="D221" s="6"/>
      <c r="E221" s="6"/>
      <c r="F221" s="6"/>
      <c r="L221" s="6"/>
      <c r="M221" s="6"/>
      <c r="N221" s="6"/>
      <c r="AA221" s="2">
        <v>0.39</v>
      </c>
      <c r="AB221" s="2">
        <v>4.3843639999999997</v>
      </c>
      <c r="AC221" s="2"/>
      <c r="AD221" s="2">
        <v>1.4860910000000001</v>
      </c>
      <c r="AE221" s="8">
        <v>0.76152200000000003</v>
      </c>
      <c r="AF221" s="8"/>
      <c r="AG221" s="8"/>
      <c r="AH221" s="8">
        <v>1.857613</v>
      </c>
      <c r="AI221" s="2">
        <v>1.1330450000000001</v>
      </c>
      <c r="AJ221" s="2"/>
      <c r="AK221" s="2"/>
      <c r="AL221" s="2">
        <v>2.229136</v>
      </c>
      <c r="AM221" s="8">
        <v>1.5045679999999999</v>
      </c>
      <c r="AN221" s="8"/>
      <c r="AO221" s="8"/>
      <c r="AP221" s="8">
        <v>2.6006589999999998</v>
      </c>
    </row>
    <row r="222" spans="1:46" x14ac:dyDescent="0.2">
      <c r="A222" s="37" t="s">
        <v>44</v>
      </c>
      <c r="B222" s="37" t="s">
        <v>486</v>
      </c>
      <c r="D222" s="6"/>
      <c r="E222" s="6"/>
      <c r="F222" s="6"/>
      <c r="L222" s="6"/>
      <c r="M222" s="6"/>
      <c r="N222" s="6"/>
      <c r="AA222" s="2"/>
      <c r="AB222" s="2"/>
      <c r="AC222" s="2"/>
      <c r="AD222" s="2"/>
      <c r="AE222" s="8">
        <v>0.38117600000000001</v>
      </c>
      <c r="AF222" s="8"/>
      <c r="AG222" s="8"/>
      <c r="AH222" s="8">
        <v>0.38117600000000001</v>
      </c>
      <c r="AI222" s="2">
        <v>0.495</v>
      </c>
      <c r="AJ222" s="2"/>
      <c r="AK222" s="2"/>
      <c r="AL222" s="2">
        <v>0.495</v>
      </c>
      <c r="AM222" s="8">
        <v>0.58499999999999996</v>
      </c>
      <c r="AN222" s="8"/>
      <c r="AO222" s="8"/>
      <c r="AP222" s="8">
        <v>0.58499999999999996</v>
      </c>
      <c r="AQ222" s="1">
        <v>0.67500000000000004</v>
      </c>
      <c r="AT222" s="1">
        <v>0.67500000000000004</v>
      </c>
    </row>
    <row r="223" spans="1:46" x14ac:dyDescent="0.2">
      <c r="A223" s="9" t="s">
        <v>47</v>
      </c>
      <c r="B223" s="9" t="s">
        <v>199</v>
      </c>
      <c r="D223" s="6"/>
      <c r="E223" s="6"/>
      <c r="F223" s="6"/>
      <c r="G223" s="8">
        <v>7.9899999999999999E-2</v>
      </c>
      <c r="H223" s="28"/>
      <c r="J223" s="8">
        <v>7.9899999999999999E-2</v>
      </c>
      <c r="K223" s="6">
        <v>2.1765E-2</v>
      </c>
      <c r="L223" s="6"/>
      <c r="M223" s="6"/>
      <c r="N223" s="6">
        <v>2.1765E-2</v>
      </c>
      <c r="AE223" s="10"/>
      <c r="AF223" s="10"/>
      <c r="AG223" s="10"/>
      <c r="AH223" s="10"/>
    </row>
    <row r="224" spans="1:46" x14ac:dyDescent="0.2">
      <c r="A224" s="44" t="s">
        <v>47</v>
      </c>
      <c r="B224" s="44" t="s">
        <v>434</v>
      </c>
      <c r="D224" s="6"/>
      <c r="E224" s="6"/>
      <c r="F224" s="6"/>
      <c r="H224" s="28"/>
      <c r="L224" s="6"/>
      <c r="M224" s="6"/>
      <c r="N224" s="6"/>
      <c r="AE224" s="10"/>
      <c r="AF224" s="10"/>
      <c r="AG224" s="10">
        <v>0.23499999999999999</v>
      </c>
      <c r="AH224" s="10">
        <v>0.23499999999999999</v>
      </c>
    </row>
    <row r="225" spans="1:46" x14ac:dyDescent="0.2">
      <c r="A225" s="9" t="s">
        <v>49</v>
      </c>
      <c r="B225" s="9" t="s">
        <v>476</v>
      </c>
      <c r="D225" s="6"/>
      <c r="E225" s="6"/>
      <c r="F225" s="6"/>
      <c r="H225" s="28"/>
      <c r="L225" s="6"/>
      <c r="M225" s="6"/>
      <c r="N225" s="6"/>
      <c r="AE225" s="10"/>
      <c r="AF225" s="10"/>
      <c r="AG225" s="10"/>
      <c r="AH225" s="10"/>
      <c r="AI225" s="1">
        <v>0.01</v>
      </c>
      <c r="AJ225" s="1">
        <v>5.0000000000000001E-3</v>
      </c>
      <c r="AL225" s="1">
        <v>1.1665999999999999E-2</v>
      </c>
      <c r="AP225" s="10">
        <v>3.3340000000000002E-3</v>
      </c>
    </row>
    <row r="226" spans="1:46" x14ac:dyDescent="0.2">
      <c r="A226" s="9" t="s">
        <v>45</v>
      </c>
      <c r="B226" s="9" t="s">
        <v>391</v>
      </c>
      <c r="D226" s="6"/>
      <c r="E226" s="6"/>
      <c r="F226" s="6"/>
      <c r="H226" s="28"/>
      <c r="L226" s="6"/>
      <c r="M226" s="6"/>
      <c r="N226" s="6"/>
      <c r="W226" s="8">
        <v>0.238235</v>
      </c>
      <c r="Z226" s="8">
        <v>0.15441199999999999</v>
      </c>
      <c r="AE226" s="10"/>
      <c r="AF226" s="10"/>
      <c r="AG226" s="10"/>
      <c r="AH226" s="10"/>
    </row>
    <row r="227" spans="1:46" x14ac:dyDescent="0.2">
      <c r="A227" s="9" t="s">
        <v>46</v>
      </c>
      <c r="B227" s="9" t="s">
        <v>127</v>
      </c>
      <c r="C227" s="6">
        <v>0.71</v>
      </c>
      <c r="D227" s="6">
        <v>0.3</v>
      </c>
      <c r="E227" s="6">
        <v>2.5000000000000001E-2</v>
      </c>
      <c r="F227" s="6">
        <v>0.88500000000000001</v>
      </c>
      <c r="J227" s="8">
        <v>0.15</v>
      </c>
      <c r="L227" s="6"/>
      <c r="M227" s="6"/>
      <c r="N227" s="6"/>
      <c r="AE227" s="10"/>
      <c r="AF227" s="10"/>
      <c r="AG227" s="10"/>
      <c r="AH227" s="10"/>
    </row>
    <row r="228" spans="1:46" x14ac:dyDescent="0.2">
      <c r="A228" s="9" t="s">
        <v>51</v>
      </c>
      <c r="B228" s="9" t="s">
        <v>237</v>
      </c>
      <c r="D228" s="6"/>
      <c r="E228" s="6"/>
      <c r="F228" s="6"/>
      <c r="K228" s="6">
        <v>0.85</v>
      </c>
      <c r="L228" s="6"/>
      <c r="M228" s="6"/>
      <c r="N228" s="6">
        <v>0.85</v>
      </c>
      <c r="AE228" s="10"/>
      <c r="AF228" s="10"/>
      <c r="AG228" s="10"/>
      <c r="AH228" s="10"/>
    </row>
    <row r="229" spans="1:46" x14ac:dyDescent="0.2">
      <c r="A229" s="9" t="s">
        <v>43</v>
      </c>
      <c r="B229" s="9" t="s">
        <v>96</v>
      </c>
      <c r="C229" s="6">
        <v>0.35</v>
      </c>
      <c r="D229" s="6"/>
      <c r="E229" s="6"/>
      <c r="F229" s="6">
        <v>0.48199999999999998</v>
      </c>
      <c r="G229" s="8">
        <v>0.435</v>
      </c>
      <c r="J229" s="8">
        <v>0.56699999999999995</v>
      </c>
      <c r="K229" s="6">
        <v>1.26</v>
      </c>
      <c r="L229" s="6"/>
      <c r="M229" s="6"/>
      <c r="N229" s="6">
        <v>1.3919999999999999</v>
      </c>
      <c r="O229" s="8">
        <v>2</v>
      </c>
      <c r="P229" s="8">
        <v>3.5</v>
      </c>
      <c r="R229" s="8">
        <v>3.0070000000000001</v>
      </c>
      <c r="S229" s="6">
        <v>2.7</v>
      </c>
      <c r="U229" s="2">
        <v>0.1</v>
      </c>
      <c r="V229" s="2">
        <v>3.6749999999999998</v>
      </c>
      <c r="Y229" s="8">
        <v>0.05</v>
      </c>
      <c r="Z229" s="8">
        <v>0.92500000000000004</v>
      </c>
      <c r="AD229" s="1">
        <v>0.875</v>
      </c>
    </row>
    <row r="230" spans="1:46" x14ac:dyDescent="0.2">
      <c r="A230" s="9" t="s">
        <v>112</v>
      </c>
      <c r="B230" s="9" t="s">
        <v>337</v>
      </c>
      <c r="D230" s="6"/>
      <c r="E230" s="6"/>
      <c r="F230" s="6"/>
      <c r="L230" s="6"/>
      <c r="M230" s="6"/>
      <c r="N230" s="6"/>
      <c r="S230" s="6">
        <v>0.29647099999999998</v>
      </c>
      <c r="V230" s="2">
        <v>0.29647099999999998</v>
      </c>
      <c r="Y230" s="8">
        <v>0.05</v>
      </c>
      <c r="Z230" s="8">
        <v>0.05</v>
      </c>
    </row>
    <row r="231" spans="1:46" x14ac:dyDescent="0.2">
      <c r="A231" s="44" t="s">
        <v>44</v>
      </c>
      <c r="B231" s="44" t="s">
        <v>439</v>
      </c>
      <c r="D231" s="6"/>
      <c r="E231" s="6"/>
      <c r="F231" s="6"/>
      <c r="L231" s="6"/>
      <c r="M231" s="6"/>
      <c r="N231" s="6"/>
      <c r="AE231" s="16">
        <v>0.95</v>
      </c>
      <c r="AF231" s="16">
        <v>1</v>
      </c>
      <c r="AG231" s="16">
        <v>0.20624999999999999</v>
      </c>
      <c r="AH231" s="16">
        <v>2</v>
      </c>
      <c r="AJ231" s="1">
        <v>0.1</v>
      </c>
      <c r="AL231" s="1">
        <v>0.6</v>
      </c>
    </row>
    <row r="232" spans="1:46" x14ac:dyDescent="0.2">
      <c r="A232" s="9" t="s">
        <v>51</v>
      </c>
      <c r="B232" s="9" t="s">
        <v>271</v>
      </c>
      <c r="D232" s="6"/>
      <c r="E232" s="6"/>
      <c r="F232" s="6"/>
      <c r="L232" s="6"/>
      <c r="M232" s="6"/>
      <c r="N232" s="6"/>
      <c r="O232" s="8">
        <v>0</v>
      </c>
      <c r="P232" s="8">
        <v>2E-3</v>
      </c>
      <c r="R232" s="8">
        <v>2E-3</v>
      </c>
      <c r="W232" s="8">
        <v>2.8500000000000001E-2</v>
      </c>
      <c r="Z232" s="8">
        <v>2.8500000000000001E-2</v>
      </c>
    </row>
    <row r="233" spans="1:46" x14ac:dyDescent="0.2">
      <c r="A233" s="9" t="s">
        <v>47</v>
      </c>
      <c r="B233" s="9" t="s">
        <v>158</v>
      </c>
      <c r="C233" s="6">
        <v>0.143452</v>
      </c>
      <c r="D233" s="6"/>
      <c r="E233" s="6"/>
      <c r="F233" s="6">
        <v>0.143452</v>
      </c>
      <c r="L233" s="6"/>
      <c r="M233" s="6"/>
      <c r="N233" s="6"/>
    </row>
    <row r="234" spans="1:46" x14ac:dyDescent="0.2">
      <c r="A234" s="9" t="s">
        <v>44</v>
      </c>
      <c r="B234" s="9" t="s">
        <v>97</v>
      </c>
      <c r="D234" s="6"/>
      <c r="E234" s="6"/>
      <c r="F234" s="6">
        <v>0.08</v>
      </c>
      <c r="L234" s="6"/>
      <c r="M234" s="6"/>
      <c r="N234" s="6"/>
    </row>
    <row r="235" spans="1:46" x14ac:dyDescent="0.2">
      <c r="A235" s="9" t="s">
        <v>43</v>
      </c>
      <c r="B235" s="9" t="s">
        <v>444</v>
      </c>
      <c r="D235" s="6"/>
      <c r="E235" s="6"/>
      <c r="F235" s="6"/>
      <c r="H235" s="28"/>
      <c r="L235" s="6"/>
      <c r="M235" s="6"/>
      <c r="N235" s="6"/>
      <c r="AE235" s="16">
        <v>0.28023500000000001</v>
      </c>
      <c r="AF235" s="16">
        <v>4.0000000000000001E-3</v>
      </c>
      <c r="AH235" s="16">
        <v>0.28156799999999998</v>
      </c>
      <c r="AI235" s="1">
        <v>0.495</v>
      </c>
      <c r="AL235" s="1">
        <v>0.49266700000000002</v>
      </c>
      <c r="AM235" s="10">
        <v>0.58499999999999996</v>
      </c>
      <c r="AP235" s="10">
        <v>0.58499999999999996</v>
      </c>
    </row>
    <row r="236" spans="1:46" x14ac:dyDescent="0.2">
      <c r="A236" s="9" t="s">
        <v>43</v>
      </c>
      <c r="B236" s="9" t="s">
        <v>379</v>
      </c>
      <c r="D236" s="6"/>
      <c r="E236" s="6"/>
      <c r="F236" s="6"/>
      <c r="L236" s="6"/>
      <c r="M236" s="6"/>
      <c r="N236" s="6"/>
      <c r="W236" s="8">
        <v>0.11874</v>
      </c>
      <c r="Z236" s="8">
        <v>0.11874</v>
      </c>
    </row>
    <row r="237" spans="1:46" x14ac:dyDescent="0.2">
      <c r="A237" s="9" t="s">
        <v>43</v>
      </c>
      <c r="B237" s="9" t="s">
        <v>98</v>
      </c>
      <c r="C237" s="6">
        <v>1.573</v>
      </c>
      <c r="D237" s="6">
        <v>7.5</v>
      </c>
      <c r="E237" s="6"/>
      <c r="F237" s="32">
        <v>5.0289999999999999</v>
      </c>
      <c r="G237" s="8">
        <v>0.9</v>
      </c>
      <c r="I237" s="8">
        <v>0.1</v>
      </c>
      <c r="J237" s="8">
        <v>2.5</v>
      </c>
      <c r="K237" s="6">
        <v>1.4</v>
      </c>
      <c r="L237" s="6"/>
      <c r="M237" s="6">
        <v>0.1</v>
      </c>
      <c r="N237" s="6">
        <v>3</v>
      </c>
      <c r="O237" s="8">
        <v>2.4</v>
      </c>
      <c r="Q237" s="8">
        <v>0.1</v>
      </c>
      <c r="R237" s="8">
        <v>4</v>
      </c>
      <c r="S237" s="6">
        <v>2.9</v>
      </c>
      <c r="U237" s="2">
        <v>0.6</v>
      </c>
      <c r="V237" s="2">
        <v>5</v>
      </c>
      <c r="W237" s="8">
        <v>2.9</v>
      </c>
      <c r="Y237" s="8">
        <v>0.6</v>
      </c>
      <c r="Z237" s="8">
        <v>3.5</v>
      </c>
      <c r="AA237" s="1">
        <v>0.85</v>
      </c>
      <c r="AB237" s="1">
        <v>0.35</v>
      </c>
      <c r="AC237" s="1">
        <v>0.35</v>
      </c>
      <c r="AD237" s="1">
        <v>1.375</v>
      </c>
      <c r="AE237" s="16">
        <v>1.1000000000000001</v>
      </c>
      <c r="AG237" s="16">
        <v>0.4</v>
      </c>
      <c r="AH237" s="16">
        <v>1.675</v>
      </c>
    </row>
    <row r="238" spans="1:46" x14ac:dyDescent="0.2">
      <c r="A238" s="9" t="s">
        <v>50</v>
      </c>
      <c r="B238" s="9" t="s">
        <v>389</v>
      </c>
      <c r="D238" s="6"/>
      <c r="E238" s="6"/>
      <c r="F238" s="6"/>
      <c r="L238" s="6"/>
      <c r="M238" s="6"/>
      <c r="N238" s="6"/>
      <c r="W238" s="8">
        <v>0.38117600000000001</v>
      </c>
      <c r="Z238" s="8">
        <v>0.247059</v>
      </c>
      <c r="AA238" s="1">
        <v>0.82499999999999996</v>
      </c>
      <c r="AB238" s="1">
        <v>6.5000000000000002E-2</v>
      </c>
      <c r="AD238" s="1">
        <v>0.60499999999999998</v>
      </c>
    </row>
    <row r="239" spans="1:46" x14ac:dyDescent="0.2">
      <c r="A239" s="9" t="s">
        <v>47</v>
      </c>
      <c r="B239" s="9" t="s">
        <v>514</v>
      </c>
      <c r="D239" s="6"/>
      <c r="E239" s="6"/>
      <c r="F239" s="6"/>
      <c r="L239" s="6"/>
      <c r="M239" s="6"/>
      <c r="N239" s="6"/>
      <c r="AI239" s="1">
        <v>6.3E-2</v>
      </c>
      <c r="AL239" s="1">
        <v>6.3E-2</v>
      </c>
      <c r="AM239" s="10">
        <v>0.435</v>
      </c>
      <c r="AN239" s="10">
        <v>0.01</v>
      </c>
      <c r="AP239" s="10">
        <v>0.44500000000000001</v>
      </c>
    </row>
    <row r="240" spans="1:46" x14ac:dyDescent="0.2">
      <c r="A240" s="7" t="s">
        <v>47</v>
      </c>
      <c r="B240" s="7" t="s">
        <v>499</v>
      </c>
      <c r="D240" s="6"/>
      <c r="E240" s="6"/>
      <c r="F240" s="6"/>
      <c r="L240" s="6"/>
      <c r="M240" s="6"/>
      <c r="N240" s="6"/>
      <c r="AI240" s="1">
        <v>0.8</v>
      </c>
      <c r="AJ240" s="1">
        <v>3</v>
      </c>
      <c r="AK240" s="1">
        <v>0.2</v>
      </c>
      <c r="AL240" s="1">
        <v>2</v>
      </c>
      <c r="AM240" s="10">
        <v>1.8</v>
      </c>
      <c r="AO240" s="10">
        <v>0.4</v>
      </c>
      <c r="AP240" s="10">
        <v>3.5</v>
      </c>
      <c r="AQ240" s="1">
        <v>2.4</v>
      </c>
      <c r="AS240" s="1">
        <v>0.4</v>
      </c>
      <c r="AT240" s="1">
        <v>3.8</v>
      </c>
    </row>
    <row r="241" spans="1:42" x14ac:dyDescent="0.2">
      <c r="A241" s="9" t="s">
        <v>51</v>
      </c>
      <c r="B241" s="9" t="s">
        <v>421</v>
      </c>
      <c r="D241" s="6"/>
      <c r="E241" s="6"/>
      <c r="F241" s="6"/>
      <c r="L241" s="6"/>
      <c r="M241" s="6"/>
      <c r="N241" s="6"/>
      <c r="AB241" s="1">
        <v>0.25</v>
      </c>
      <c r="AD241" s="1">
        <v>0.125</v>
      </c>
      <c r="AH241" s="16">
        <v>0.125</v>
      </c>
    </row>
    <row r="242" spans="1:42" x14ac:dyDescent="0.2">
      <c r="A242" s="37" t="s">
        <v>43</v>
      </c>
      <c r="B242" s="37" t="s">
        <v>309</v>
      </c>
      <c r="D242" s="6"/>
      <c r="E242" s="6"/>
      <c r="F242" s="6"/>
      <c r="L242" s="6"/>
      <c r="M242" s="6"/>
      <c r="N242" s="6"/>
      <c r="T242" s="2">
        <v>8.0299999999999996E-2</v>
      </c>
      <c r="V242" s="2">
        <v>2.0074999999999999E-2</v>
      </c>
      <c r="AA242" s="2"/>
      <c r="AB242" s="2"/>
      <c r="AC242" s="2"/>
      <c r="AD242" s="2"/>
      <c r="AE242" s="52"/>
      <c r="AF242" s="52"/>
      <c r="AG242" s="52"/>
      <c r="AH242" s="52"/>
      <c r="AI242" s="2"/>
      <c r="AJ242" s="2"/>
      <c r="AK242" s="2"/>
      <c r="AL242" s="2"/>
    </row>
    <row r="243" spans="1:42" x14ac:dyDescent="0.2">
      <c r="A243" s="9" t="s">
        <v>48</v>
      </c>
      <c r="B243" s="9" t="s">
        <v>368</v>
      </c>
      <c r="D243" s="6"/>
      <c r="E243" s="6"/>
      <c r="F243" s="6"/>
      <c r="L243" s="6"/>
      <c r="M243" s="6"/>
      <c r="N243" s="6"/>
      <c r="W243" s="8">
        <v>1.14E-2</v>
      </c>
      <c r="X243" s="8">
        <v>1.7999999999999999E-2</v>
      </c>
      <c r="Z243" s="8">
        <v>1.7399999999999999E-2</v>
      </c>
      <c r="AD243" s="1">
        <v>1.2E-2</v>
      </c>
    </row>
    <row r="244" spans="1:42" x14ac:dyDescent="0.2">
      <c r="A244" s="9" t="s">
        <v>50</v>
      </c>
      <c r="B244" s="9" t="s">
        <v>244</v>
      </c>
      <c r="D244" s="6"/>
      <c r="E244" s="6"/>
      <c r="F244" s="6"/>
      <c r="L244" s="6"/>
      <c r="M244" s="6"/>
      <c r="N244" s="6"/>
      <c r="P244" s="8">
        <v>0.05</v>
      </c>
      <c r="R244" s="8">
        <v>0.05</v>
      </c>
    </row>
    <row r="245" spans="1:42" x14ac:dyDescent="0.2">
      <c r="A245" s="9" t="s">
        <v>44</v>
      </c>
      <c r="B245" s="9" t="s">
        <v>342</v>
      </c>
      <c r="D245" s="6"/>
      <c r="E245" s="6"/>
      <c r="F245" s="6"/>
      <c r="L245" s="6"/>
      <c r="M245" s="6"/>
      <c r="N245" s="6"/>
      <c r="S245" s="6">
        <v>2.7647000000000001E-2</v>
      </c>
      <c r="V245" s="2">
        <v>2.7647000000000001E-2</v>
      </c>
    </row>
    <row r="246" spans="1:42" x14ac:dyDescent="0.2">
      <c r="A246" s="9" t="s">
        <v>43</v>
      </c>
      <c r="B246" s="9" t="s">
        <v>221</v>
      </c>
      <c r="D246" s="6"/>
      <c r="E246" s="6"/>
      <c r="F246" s="6"/>
      <c r="K246" s="6">
        <v>0.37</v>
      </c>
      <c r="L246" s="6"/>
      <c r="M246" s="6"/>
      <c r="N246" s="6">
        <v>0.37</v>
      </c>
      <c r="O246" s="8">
        <v>0.46</v>
      </c>
      <c r="P246" s="8">
        <v>0.4</v>
      </c>
      <c r="Q246" s="8">
        <v>2.5000000000000001E-2</v>
      </c>
      <c r="R246" s="8">
        <v>0.61833329999999997</v>
      </c>
      <c r="S246" s="6">
        <v>0.55000000000000004</v>
      </c>
      <c r="U246" s="2">
        <v>0.05</v>
      </c>
      <c r="V246" s="2">
        <v>0.73333329999999997</v>
      </c>
      <c r="Y246" s="8">
        <v>0.05</v>
      </c>
      <c r="Z246" s="8">
        <v>0.183334</v>
      </c>
    </row>
    <row r="247" spans="1:42" x14ac:dyDescent="0.2">
      <c r="A247" s="9" t="s">
        <v>44</v>
      </c>
      <c r="B247" s="9" t="s">
        <v>334</v>
      </c>
      <c r="D247" s="6"/>
      <c r="E247" s="6"/>
      <c r="F247" s="6"/>
      <c r="L247" s="6"/>
      <c r="M247" s="6"/>
      <c r="N247" s="6"/>
      <c r="T247" s="2">
        <v>0.05</v>
      </c>
      <c r="U247" s="2">
        <v>0.05</v>
      </c>
      <c r="V247" s="2">
        <v>0.1</v>
      </c>
    </row>
    <row r="248" spans="1:42" x14ac:dyDescent="0.2">
      <c r="A248" s="9" t="s">
        <v>51</v>
      </c>
      <c r="B248" s="9" t="s">
        <v>515</v>
      </c>
      <c r="D248" s="6"/>
      <c r="E248" s="6"/>
      <c r="F248" s="6"/>
      <c r="L248" s="6"/>
      <c r="M248" s="6"/>
      <c r="N248" s="6"/>
      <c r="AM248" s="10">
        <v>0.58499999999999996</v>
      </c>
      <c r="AP248" s="10">
        <v>0.58499999999999996</v>
      </c>
    </row>
    <row r="249" spans="1:42" x14ac:dyDescent="0.2">
      <c r="A249" s="9" t="s">
        <v>43</v>
      </c>
      <c r="B249" s="9" t="s">
        <v>99</v>
      </c>
      <c r="C249" s="6">
        <v>1</v>
      </c>
      <c r="D249" s="6"/>
      <c r="E249" s="6"/>
      <c r="F249" s="6">
        <v>3.4141659999999998</v>
      </c>
      <c r="G249" s="8">
        <v>3.5</v>
      </c>
      <c r="J249" s="8">
        <v>4.7516670000000003</v>
      </c>
      <c r="K249" s="6">
        <v>3.75</v>
      </c>
      <c r="L249" s="6"/>
      <c r="M249" s="6"/>
      <c r="N249" s="6">
        <v>5.2016669999999996</v>
      </c>
      <c r="O249" s="8">
        <v>4.25</v>
      </c>
      <c r="R249" s="8">
        <v>5.5016699999999998</v>
      </c>
      <c r="S249" s="6">
        <v>4.5</v>
      </c>
      <c r="V249" s="2">
        <v>4.5</v>
      </c>
      <c r="W249" s="8">
        <v>1</v>
      </c>
      <c r="X249" s="8">
        <v>6</v>
      </c>
      <c r="Z249" s="8">
        <v>4</v>
      </c>
      <c r="AA249" s="1">
        <v>3.4</v>
      </c>
      <c r="AC249" s="1">
        <v>0.1</v>
      </c>
      <c r="AD249" s="1">
        <v>8</v>
      </c>
    </row>
    <row r="250" spans="1:42" x14ac:dyDescent="0.2">
      <c r="A250" s="9" t="s">
        <v>47</v>
      </c>
      <c r="B250" s="9" t="s">
        <v>400</v>
      </c>
      <c r="D250" s="6"/>
      <c r="E250" s="6"/>
      <c r="F250" s="6"/>
      <c r="L250" s="6"/>
      <c r="M250" s="6"/>
      <c r="N250" s="6"/>
      <c r="AA250" s="1">
        <v>0.9</v>
      </c>
      <c r="AB250" s="1">
        <v>3</v>
      </c>
      <c r="AC250" s="1">
        <v>0.1</v>
      </c>
      <c r="AD250" s="1">
        <v>2</v>
      </c>
      <c r="AH250" s="16">
        <v>3.5</v>
      </c>
    </row>
    <row r="251" spans="1:42" x14ac:dyDescent="0.2">
      <c r="A251" s="44" t="s">
        <v>46</v>
      </c>
      <c r="B251" s="44" t="s">
        <v>267</v>
      </c>
      <c r="D251" s="6"/>
      <c r="E251" s="6"/>
      <c r="F251" s="6"/>
      <c r="L251" s="6"/>
      <c r="M251" s="6"/>
      <c r="N251" s="6"/>
      <c r="O251" s="8">
        <v>0.28764699999999999</v>
      </c>
      <c r="R251" s="8">
        <v>0.28764699999999999</v>
      </c>
      <c r="S251" s="6">
        <v>0.39500000000000002</v>
      </c>
      <c r="V251" s="2">
        <v>0.39500000000000002</v>
      </c>
      <c r="W251" s="8">
        <v>0.45</v>
      </c>
      <c r="Y251" s="8">
        <v>5.0000000000000001E-3</v>
      </c>
      <c r="Z251" s="8">
        <v>0.45500000000000002</v>
      </c>
    </row>
    <row r="252" spans="1:42" x14ac:dyDescent="0.2">
      <c r="A252" s="7" t="s">
        <v>44</v>
      </c>
      <c r="B252" s="7" t="s">
        <v>317</v>
      </c>
      <c r="D252" s="6"/>
      <c r="E252" s="6"/>
      <c r="F252" s="6"/>
      <c r="L252" s="6"/>
      <c r="M252" s="6"/>
      <c r="N252" s="6"/>
      <c r="S252" s="6">
        <v>0.32</v>
      </c>
      <c r="T252" s="2">
        <v>5.0000000000000001E-3</v>
      </c>
      <c r="V252" s="2">
        <v>0.32250000000000001</v>
      </c>
      <c r="W252" s="8">
        <v>0.45</v>
      </c>
      <c r="Z252" s="8">
        <v>0.45250000000000001</v>
      </c>
      <c r="AA252" s="1">
        <v>0.54</v>
      </c>
      <c r="AB252" s="1">
        <v>0.5</v>
      </c>
      <c r="AD252" s="1">
        <v>0.79</v>
      </c>
      <c r="AH252" s="16">
        <v>0.25</v>
      </c>
    </row>
    <row r="253" spans="1:42" x14ac:dyDescent="0.2">
      <c r="A253" s="37" t="s">
        <v>50</v>
      </c>
      <c r="B253" s="37" t="s">
        <v>190</v>
      </c>
      <c r="D253" s="6"/>
      <c r="E253" s="6"/>
      <c r="F253" s="6"/>
      <c r="G253" s="8">
        <v>0.19</v>
      </c>
      <c r="H253" s="28">
        <v>6.3E-2</v>
      </c>
      <c r="J253" s="8">
        <v>0.20574999999999999</v>
      </c>
      <c r="L253" s="6"/>
      <c r="M253" s="6"/>
      <c r="N253" s="6">
        <v>4.725E-2</v>
      </c>
    </row>
    <row r="254" spans="1:42" x14ac:dyDescent="0.2">
      <c r="A254" s="37" t="s">
        <v>52</v>
      </c>
      <c r="B254" s="37" t="s">
        <v>359</v>
      </c>
      <c r="D254" s="6"/>
      <c r="E254" s="6"/>
      <c r="F254" s="6"/>
      <c r="L254" s="6"/>
      <c r="M254" s="6"/>
      <c r="N254" s="6"/>
      <c r="W254" s="28">
        <v>0.375</v>
      </c>
      <c r="X254" s="28">
        <v>0.64387000000000005</v>
      </c>
      <c r="Y254" s="28"/>
      <c r="Z254" s="28">
        <v>0.53596900000000003</v>
      </c>
      <c r="AA254" s="2">
        <v>0.508992</v>
      </c>
      <c r="AB254" s="2"/>
      <c r="AC254" s="2"/>
      <c r="AD254" s="2">
        <v>0.66996100000000003</v>
      </c>
      <c r="AE254" s="52">
        <v>0.642984</v>
      </c>
      <c r="AF254" s="52"/>
      <c r="AG254" s="52"/>
      <c r="AH254" s="52">
        <v>0.80395300000000003</v>
      </c>
      <c r="AI254" s="2"/>
      <c r="AJ254" s="2"/>
      <c r="AK254" s="2"/>
      <c r="AL254" s="2">
        <v>0.160969</v>
      </c>
    </row>
    <row r="255" spans="1:42" x14ac:dyDescent="0.2">
      <c r="A255" s="37" t="s">
        <v>53</v>
      </c>
      <c r="B255" s="37" t="s">
        <v>228</v>
      </c>
      <c r="D255" s="6"/>
      <c r="E255" s="6"/>
      <c r="F255" s="6"/>
      <c r="H255" s="28"/>
      <c r="K255" s="6">
        <v>2.5999999999999999E-2</v>
      </c>
      <c r="L255" s="6"/>
      <c r="M255" s="6"/>
      <c r="N255" s="6">
        <v>2.5999999999999999E-2</v>
      </c>
    </row>
    <row r="256" spans="1:42" x14ac:dyDescent="0.2">
      <c r="A256" s="7" t="s">
        <v>43</v>
      </c>
      <c r="B256" s="7" t="s">
        <v>322</v>
      </c>
      <c r="D256" s="6"/>
      <c r="E256" s="6"/>
      <c r="F256" s="6"/>
      <c r="L256" s="6"/>
      <c r="M256" s="6"/>
      <c r="N256" s="6"/>
      <c r="S256" s="2">
        <v>0.22764699999999999</v>
      </c>
      <c r="V256" s="2">
        <v>0.22764699999999999</v>
      </c>
      <c r="X256" s="8">
        <v>0.03</v>
      </c>
      <c r="Z256" s="8">
        <v>1.4999999999999999E-2</v>
      </c>
      <c r="AD256" s="1">
        <v>1.4999999999999999E-2</v>
      </c>
    </row>
    <row r="257" spans="1:58" x14ac:dyDescent="0.2">
      <c r="A257" s="9" t="s">
        <v>43</v>
      </c>
      <c r="B257" s="9" t="s">
        <v>100</v>
      </c>
      <c r="C257" s="6">
        <v>0.37</v>
      </c>
      <c r="D257" s="6">
        <v>1.4</v>
      </c>
      <c r="E257" s="6"/>
      <c r="F257" s="6">
        <v>1.17</v>
      </c>
      <c r="G257" s="8">
        <v>0.5</v>
      </c>
      <c r="J257" s="8">
        <v>1.3</v>
      </c>
      <c r="K257" s="6">
        <v>0.6</v>
      </c>
      <c r="L257" s="6"/>
      <c r="M257" s="6"/>
      <c r="N257" s="6">
        <v>1.4</v>
      </c>
      <c r="O257" s="8">
        <v>1.4</v>
      </c>
      <c r="R257" s="8">
        <v>2.2000000000000002</v>
      </c>
      <c r="S257" s="6">
        <v>0.81529399999999996</v>
      </c>
      <c r="V257" s="2">
        <v>0.81529399999999996</v>
      </c>
      <c r="W257" s="8">
        <v>1.5</v>
      </c>
      <c r="X257" s="8">
        <v>20</v>
      </c>
      <c r="Z257" s="8">
        <v>5.5</v>
      </c>
      <c r="AA257" s="1">
        <v>2.75</v>
      </c>
      <c r="AC257" s="1">
        <v>0.25</v>
      </c>
      <c r="AD257" s="1">
        <v>7</v>
      </c>
      <c r="AE257" s="16">
        <v>5.75</v>
      </c>
      <c r="AG257" s="16">
        <v>0.25</v>
      </c>
      <c r="AH257" s="16">
        <v>10</v>
      </c>
      <c r="AK257" s="1">
        <v>0.25</v>
      </c>
      <c r="AL257" s="1">
        <v>4.25</v>
      </c>
      <c r="AP257" s="10">
        <v>4</v>
      </c>
    </row>
    <row r="258" spans="1:58" x14ac:dyDescent="0.2">
      <c r="A258" s="9" t="s">
        <v>51</v>
      </c>
      <c r="B258" s="9" t="s">
        <v>137</v>
      </c>
      <c r="C258" s="6">
        <v>0.27500000000000002</v>
      </c>
      <c r="D258" s="6"/>
      <c r="E258" s="6">
        <v>0.875</v>
      </c>
      <c r="F258" s="6">
        <v>1.1499999999999999</v>
      </c>
      <c r="G258" s="8">
        <v>0.36</v>
      </c>
      <c r="H258" s="8">
        <v>4.3099999999999996</v>
      </c>
      <c r="J258" s="8">
        <v>1.4375</v>
      </c>
      <c r="K258" s="6">
        <v>0.47499999999999998</v>
      </c>
      <c r="L258" s="6"/>
      <c r="M258" s="6">
        <v>7.4999999999999997E-2</v>
      </c>
      <c r="N258" s="6">
        <v>1.6274999999999999</v>
      </c>
      <c r="O258" s="8">
        <v>0.6</v>
      </c>
      <c r="Q258" s="8">
        <v>0.09</v>
      </c>
      <c r="R258" s="8">
        <v>1.7675000000000001</v>
      </c>
      <c r="S258" s="6">
        <v>4.8529000000000003E-2</v>
      </c>
      <c r="U258" s="2">
        <v>0.1</v>
      </c>
      <c r="V258" s="2">
        <v>1.226029</v>
      </c>
    </row>
    <row r="259" spans="1:58" x14ac:dyDescent="0.2">
      <c r="A259" s="9" t="s">
        <v>50</v>
      </c>
      <c r="B259" s="9" t="s">
        <v>516</v>
      </c>
      <c r="D259" s="6"/>
      <c r="E259" s="6"/>
      <c r="F259" s="6"/>
      <c r="L259" s="6"/>
      <c r="M259" s="6"/>
      <c r="N259" s="6"/>
      <c r="AI259" s="1">
        <v>6.3E-3</v>
      </c>
      <c r="AL259" s="1">
        <v>6.3E-3</v>
      </c>
      <c r="AM259" s="10">
        <v>0.58499999999999996</v>
      </c>
      <c r="AO259" s="10">
        <v>0.01</v>
      </c>
      <c r="AP259" s="10">
        <v>0.59499999999999997</v>
      </c>
      <c r="AQ259" s="1">
        <v>0.67500000000000004</v>
      </c>
      <c r="AS259" s="1">
        <v>0.02</v>
      </c>
      <c r="AT259" s="1">
        <v>0.69499999999999995</v>
      </c>
    </row>
    <row r="260" spans="1:58" x14ac:dyDescent="0.2">
      <c r="A260" s="44" t="s">
        <v>49</v>
      </c>
      <c r="B260" s="44" t="s">
        <v>269</v>
      </c>
      <c r="D260" s="6"/>
      <c r="E260" s="6"/>
      <c r="F260" s="6"/>
      <c r="H260" s="28"/>
      <c r="L260" s="6"/>
      <c r="M260" s="6"/>
      <c r="N260" s="6"/>
      <c r="O260" s="8">
        <v>0.162353</v>
      </c>
      <c r="R260" s="8">
        <v>0.162353</v>
      </c>
    </row>
    <row r="261" spans="1:58" x14ac:dyDescent="0.2">
      <c r="A261" s="37" t="s">
        <v>50</v>
      </c>
      <c r="B261" s="8" t="s">
        <v>214</v>
      </c>
      <c r="D261" s="6"/>
      <c r="E261" s="6"/>
      <c r="F261" s="6"/>
      <c r="K261" s="6">
        <v>0.29499999999999998</v>
      </c>
      <c r="L261" s="6"/>
      <c r="M261" s="6">
        <v>1.5049999999999999</v>
      </c>
      <c r="N261" s="6">
        <v>1.8</v>
      </c>
      <c r="O261" s="8">
        <v>0.5</v>
      </c>
      <c r="P261" s="8">
        <v>9.1</v>
      </c>
      <c r="R261" s="8">
        <v>2.7749999999999999</v>
      </c>
      <c r="S261" s="6">
        <v>0.47</v>
      </c>
      <c r="T261" s="2">
        <v>6</v>
      </c>
      <c r="U261" s="2">
        <v>0.18</v>
      </c>
      <c r="V261" s="2">
        <v>4.9249999999999998</v>
      </c>
      <c r="W261" s="8">
        <v>0.6</v>
      </c>
      <c r="X261" s="8">
        <v>6</v>
      </c>
      <c r="Y261" s="8">
        <v>0.2</v>
      </c>
      <c r="Z261" s="8">
        <v>6.2750000000000004</v>
      </c>
      <c r="AA261" s="2">
        <v>1.1499999999999999</v>
      </c>
      <c r="AB261" s="2">
        <v>12</v>
      </c>
      <c r="AC261" s="1">
        <v>0.2</v>
      </c>
      <c r="AD261" s="2">
        <v>9.2249999999999996</v>
      </c>
      <c r="AE261" s="16">
        <v>1.25</v>
      </c>
      <c r="AG261" s="16">
        <v>0.4375</v>
      </c>
      <c r="AH261" s="16">
        <v>5.9</v>
      </c>
      <c r="AI261" s="1">
        <v>3.25</v>
      </c>
      <c r="AK261" s="1">
        <v>0.4375</v>
      </c>
      <c r="AL261" s="1">
        <v>7.2874999999999996</v>
      </c>
      <c r="AM261" s="10">
        <v>6.25</v>
      </c>
      <c r="AO261" s="10">
        <v>0.75</v>
      </c>
      <c r="AP261" s="10">
        <v>10.6</v>
      </c>
      <c r="AQ261" s="1">
        <v>7.25</v>
      </c>
      <c r="AS261" s="1">
        <v>0.75</v>
      </c>
      <c r="AT261" s="1">
        <v>10.4</v>
      </c>
      <c r="AU261" s="10">
        <v>8.75</v>
      </c>
      <c r="AW261" s="10">
        <v>0.75</v>
      </c>
      <c r="AX261" s="10">
        <v>9.5</v>
      </c>
    </row>
    <row r="262" spans="1:58" x14ac:dyDescent="0.2">
      <c r="A262" s="9" t="s">
        <v>50</v>
      </c>
      <c r="B262" s="9" t="s">
        <v>151</v>
      </c>
      <c r="C262" s="6">
        <v>0.18318799999999999</v>
      </c>
      <c r="D262" s="6"/>
      <c r="E262" s="6"/>
      <c r="F262" s="6">
        <v>0.18318799999999999</v>
      </c>
      <c r="G262" s="8">
        <v>8.4706000000000004E-2</v>
      </c>
      <c r="J262" s="8">
        <v>8.4706000000000004E-2</v>
      </c>
      <c r="L262" s="6"/>
      <c r="M262" s="6"/>
      <c r="N262" s="6"/>
    </row>
    <row r="263" spans="1:58" x14ac:dyDescent="0.2">
      <c r="A263" s="9" t="s">
        <v>45</v>
      </c>
      <c r="B263" s="9" t="s">
        <v>522</v>
      </c>
      <c r="D263" s="6"/>
      <c r="E263" s="6"/>
      <c r="F263" s="6"/>
      <c r="L263" s="6"/>
      <c r="M263" s="6"/>
      <c r="N263" s="6"/>
      <c r="AM263" s="10">
        <v>0.8</v>
      </c>
      <c r="AN263" s="10">
        <v>0.15</v>
      </c>
      <c r="AO263" s="10">
        <v>0.28999999999999998</v>
      </c>
      <c r="AP263" s="10">
        <v>1.24</v>
      </c>
    </row>
    <row r="264" spans="1:58" x14ac:dyDescent="0.2">
      <c r="A264" s="9" t="s">
        <v>44</v>
      </c>
      <c r="B264" s="9" t="s">
        <v>472</v>
      </c>
      <c r="D264" s="6"/>
      <c r="E264" s="6"/>
      <c r="F264" s="6"/>
      <c r="L264" s="6"/>
      <c r="M264" s="6"/>
      <c r="N264" s="6"/>
      <c r="AA264" s="1">
        <v>2.7352999999999999E-2</v>
      </c>
      <c r="AD264" s="1">
        <v>2.7352999999999999E-2</v>
      </c>
    </row>
    <row r="265" spans="1:58" x14ac:dyDescent="0.2">
      <c r="A265" s="37" t="s">
        <v>45</v>
      </c>
      <c r="B265" s="37" t="s">
        <v>302</v>
      </c>
      <c r="D265" s="6"/>
      <c r="E265" s="6"/>
      <c r="F265" s="6"/>
      <c r="L265" s="6"/>
      <c r="M265" s="6"/>
      <c r="N265" s="6"/>
      <c r="S265" s="6">
        <v>0.32</v>
      </c>
      <c r="T265" s="2">
        <v>1.5</v>
      </c>
      <c r="U265" s="2">
        <v>0.68</v>
      </c>
      <c r="V265" s="2">
        <v>1.3</v>
      </c>
      <c r="W265" s="8">
        <v>0.45</v>
      </c>
      <c r="X265" s="8">
        <v>3.38</v>
      </c>
      <c r="Y265" s="8">
        <v>1.54</v>
      </c>
      <c r="Z265" s="8">
        <v>3.1349999999999998</v>
      </c>
      <c r="AA265" s="2">
        <v>0.54</v>
      </c>
      <c r="AB265" s="2"/>
      <c r="AC265" s="2">
        <v>0.05</v>
      </c>
      <c r="AD265" s="2">
        <v>1.7350000000000001</v>
      </c>
      <c r="AE265" s="52">
        <v>0.65</v>
      </c>
      <c r="AF265" s="52"/>
      <c r="AG265" s="52">
        <v>0.05</v>
      </c>
      <c r="AH265" s="52">
        <v>1.845</v>
      </c>
      <c r="AI265" s="2">
        <v>3.92</v>
      </c>
      <c r="AJ265" s="2"/>
      <c r="AK265" s="2">
        <v>0.05</v>
      </c>
      <c r="AL265" s="2">
        <v>5.1150000000000002</v>
      </c>
      <c r="AM265" s="10">
        <v>2.5</v>
      </c>
      <c r="AN265" s="10">
        <v>15</v>
      </c>
      <c r="AO265" s="10">
        <v>0.5</v>
      </c>
      <c r="AP265" s="10">
        <v>6</v>
      </c>
      <c r="AQ265" s="1">
        <v>4.5</v>
      </c>
      <c r="AS265" s="1">
        <v>0.5</v>
      </c>
      <c r="AT265" s="1">
        <v>8</v>
      </c>
      <c r="AU265" s="10">
        <v>6.5</v>
      </c>
      <c r="AW265" s="10">
        <v>0.5</v>
      </c>
      <c r="AX265" s="10">
        <v>10</v>
      </c>
      <c r="AY265" s="1">
        <v>7.5</v>
      </c>
      <c r="BA265" s="1">
        <v>0.5</v>
      </c>
      <c r="BB265" s="1">
        <v>11</v>
      </c>
      <c r="BC265" s="10">
        <v>9</v>
      </c>
      <c r="BE265" s="10">
        <v>0.5</v>
      </c>
      <c r="BF265" s="10">
        <v>12.5</v>
      </c>
    </row>
    <row r="266" spans="1:58" x14ac:dyDescent="0.2">
      <c r="A266" s="9" t="s">
        <v>43</v>
      </c>
      <c r="B266" s="9" t="s">
        <v>448</v>
      </c>
      <c r="D266" s="6"/>
      <c r="E266" s="6"/>
      <c r="F266" s="6"/>
      <c r="H266" s="28"/>
      <c r="L266" s="6"/>
      <c r="M266" s="6"/>
      <c r="N266" s="6"/>
      <c r="AH266" s="16">
        <v>1.6659999999999999E-3</v>
      </c>
      <c r="AL266" s="1">
        <v>3.3340000000000002E-3</v>
      </c>
    </row>
    <row r="267" spans="1:58" x14ac:dyDescent="0.2">
      <c r="A267" s="37" t="s">
        <v>43</v>
      </c>
      <c r="B267" s="37" t="s">
        <v>380</v>
      </c>
      <c r="D267" s="6"/>
      <c r="E267" s="6"/>
      <c r="F267" s="6"/>
      <c r="L267" s="6"/>
      <c r="M267" s="6"/>
      <c r="N267" s="6"/>
      <c r="W267" s="8">
        <v>0.20699300000000001</v>
      </c>
      <c r="Z267" s="8">
        <v>0.20699300000000001</v>
      </c>
      <c r="AA267" s="2">
        <v>0.54</v>
      </c>
      <c r="AB267" s="2"/>
      <c r="AC267" s="2"/>
      <c r="AD267" s="2">
        <v>0.54</v>
      </c>
      <c r="AE267" s="52">
        <v>0.63</v>
      </c>
      <c r="AF267" s="52"/>
      <c r="AG267" s="52"/>
      <c r="AH267" s="52">
        <v>0.63</v>
      </c>
      <c r="AI267" s="2"/>
      <c r="AJ267" s="2"/>
      <c r="AK267" s="2"/>
      <c r="AL267" s="2"/>
    </row>
    <row r="268" spans="1:58" x14ac:dyDescent="0.2">
      <c r="A268" s="9" t="s">
        <v>50</v>
      </c>
      <c r="B268" s="9" t="s">
        <v>103</v>
      </c>
      <c r="D268" s="6"/>
      <c r="E268" s="6"/>
      <c r="F268" s="6">
        <v>1.3205</v>
      </c>
      <c r="L268" s="6"/>
      <c r="M268" s="6"/>
      <c r="N268" s="6"/>
    </row>
    <row r="269" spans="1:58" x14ac:dyDescent="0.2">
      <c r="A269" s="9" t="s">
        <v>46</v>
      </c>
      <c r="B269" s="9" t="s">
        <v>243</v>
      </c>
      <c r="D269" s="6"/>
      <c r="E269" s="6"/>
      <c r="F269" s="6"/>
      <c r="L269" s="6"/>
      <c r="M269" s="6"/>
      <c r="N269" s="6"/>
      <c r="O269" s="8">
        <v>0.55000000000000004</v>
      </c>
      <c r="P269" s="8">
        <v>0.25</v>
      </c>
      <c r="Q269" s="8">
        <v>0.05</v>
      </c>
      <c r="R269" s="8">
        <v>0.72499999999999998</v>
      </c>
      <c r="S269" s="6">
        <v>1.23</v>
      </c>
      <c r="U269" s="2">
        <v>0.05</v>
      </c>
      <c r="V269" s="2">
        <v>1.405</v>
      </c>
      <c r="X269" s="8">
        <v>0.05</v>
      </c>
      <c r="Z269" s="8">
        <v>0.05</v>
      </c>
    </row>
    <row r="270" spans="1:58" x14ac:dyDescent="0.2">
      <c r="A270" s="7" t="s">
        <v>47</v>
      </c>
      <c r="B270" s="7" t="s">
        <v>101</v>
      </c>
      <c r="C270" s="6">
        <v>0.27500000000000002</v>
      </c>
      <c r="D270" s="6"/>
      <c r="E270" s="6"/>
      <c r="F270" s="6">
        <v>0.27500000000000002</v>
      </c>
      <c r="L270" s="6"/>
      <c r="M270" s="6"/>
      <c r="N270" s="6"/>
    </row>
    <row r="271" spans="1:58" x14ac:dyDescent="0.2">
      <c r="A271" s="37" t="s">
        <v>50</v>
      </c>
      <c r="B271" s="37" t="s">
        <v>251</v>
      </c>
      <c r="D271" s="6"/>
      <c r="E271" s="6"/>
      <c r="F271" s="6"/>
      <c r="H271" s="28"/>
      <c r="L271" s="6"/>
      <c r="M271" s="6"/>
      <c r="N271" s="6"/>
      <c r="O271" s="28">
        <v>0.24</v>
      </c>
      <c r="P271" s="28">
        <v>0.63100000000000001</v>
      </c>
      <c r="Q271" s="28"/>
      <c r="R271" s="28">
        <v>0.39774999999999999</v>
      </c>
      <c r="S271" s="6">
        <v>7.9411999999999996E-2</v>
      </c>
      <c r="V271" s="2">
        <v>0.23716200000000001</v>
      </c>
      <c r="AA271" s="2"/>
      <c r="AB271" s="2"/>
      <c r="AC271" s="2"/>
      <c r="AD271" s="2"/>
    </row>
    <row r="272" spans="1:58" x14ac:dyDescent="0.2">
      <c r="A272" s="37" t="s">
        <v>48</v>
      </c>
      <c r="B272" s="37" t="s">
        <v>393</v>
      </c>
      <c r="D272" s="6"/>
      <c r="E272" s="6"/>
      <c r="F272" s="6"/>
      <c r="H272" s="28"/>
      <c r="L272" s="6"/>
      <c r="M272" s="6"/>
      <c r="N272" s="6"/>
      <c r="O272" s="28"/>
      <c r="P272" s="28"/>
      <c r="Q272" s="28"/>
      <c r="R272" s="28"/>
      <c r="W272" s="8">
        <v>5.7000000000000002E-3</v>
      </c>
      <c r="Z272" s="8">
        <v>5.7000000000000002E-3</v>
      </c>
      <c r="AA272" s="2"/>
      <c r="AB272" s="2"/>
      <c r="AC272" s="2"/>
      <c r="AD272" s="2"/>
    </row>
    <row r="273" spans="1:50" x14ac:dyDescent="0.2">
      <c r="A273" s="37" t="s">
        <v>46</v>
      </c>
      <c r="B273" s="37" t="s">
        <v>191</v>
      </c>
      <c r="D273" s="6"/>
      <c r="E273" s="6"/>
      <c r="F273" s="6"/>
      <c r="G273" s="8">
        <v>0.28499999999999998</v>
      </c>
      <c r="H273" s="28">
        <v>0.5</v>
      </c>
      <c r="I273" s="8">
        <v>0.755</v>
      </c>
      <c r="J273" s="8">
        <v>1.1399999999999999</v>
      </c>
      <c r="K273" s="6">
        <v>0.37</v>
      </c>
      <c r="L273" s="6">
        <v>3.72</v>
      </c>
      <c r="M273" s="6"/>
      <c r="N273" s="6">
        <v>1.4</v>
      </c>
      <c r="O273" s="8">
        <v>0.46</v>
      </c>
      <c r="Q273" s="8">
        <v>0.15</v>
      </c>
      <c r="R273" s="8">
        <v>1.64</v>
      </c>
      <c r="S273" s="6">
        <v>0.55000000000000004</v>
      </c>
      <c r="U273" s="2">
        <v>0.15</v>
      </c>
      <c r="V273" s="2">
        <v>1.73</v>
      </c>
      <c r="Y273" s="8">
        <v>0.13500000000000001</v>
      </c>
      <c r="Z273" s="8">
        <v>1.165</v>
      </c>
    </row>
    <row r="274" spans="1:50" x14ac:dyDescent="0.2">
      <c r="A274" s="37" t="s">
        <v>53</v>
      </c>
      <c r="B274" s="37" t="s">
        <v>308</v>
      </c>
      <c r="D274" s="6"/>
      <c r="E274" s="6"/>
      <c r="F274" s="6"/>
      <c r="L274" s="6"/>
      <c r="M274" s="6"/>
      <c r="N274" s="6"/>
      <c r="S274" s="6">
        <v>0.32</v>
      </c>
      <c r="T274" s="2">
        <v>0.18725</v>
      </c>
      <c r="V274" s="2">
        <v>0.36681200000000003</v>
      </c>
      <c r="W274" s="8">
        <v>0.45</v>
      </c>
      <c r="Z274" s="8">
        <v>0.49681199999999998</v>
      </c>
      <c r="AA274" s="2">
        <v>0.54</v>
      </c>
      <c r="AB274" s="2"/>
      <c r="AC274" s="2"/>
      <c r="AD274" s="2">
        <v>0.586812</v>
      </c>
      <c r="AE274" s="52">
        <v>0.63</v>
      </c>
      <c r="AF274" s="52"/>
      <c r="AG274" s="52"/>
      <c r="AH274" s="52">
        <v>0.67681400000000003</v>
      </c>
      <c r="AI274" s="2"/>
      <c r="AJ274" s="2"/>
      <c r="AK274" s="2"/>
      <c r="AL274" s="2"/>
    </row>
    <row r="275" spans="1:50" x14ac:dyDescent="0.2">
      <c r="A275" s="7" t="s">
        <v>45</v>
      </c>
      <c r="B275" s="7" t="s">
        <v>161</v>
      </c>
      <c r="C275" s="6">
        <v>0.16705900000000001</v>
      </c>
      <c r="D275" s="6"/>
      <c r="E275" s="6"/>
      <c r="F275" s="6">
        <v>0.1</v>
      </c>
      <c r="L275" s="6"/>
      <c r="M275" s="6"/>
      <c r="N275" s="6"/>
    </row>
    <row r="276" spans="1:50" x14ac:dyDescent="0.2">
      <c r="A276" s="9" t="s">
        <v>53</v>
      </c>
      <c r="B276" s="9" t="s">
        <v>102</v>
      </c>
      <c r="C276" s="6">
        <v>0.81</v>
      </c>
      <c r="D276" s="6"/>
      <c r="E276" s="6"/>
      <c r="F276" s="6">
        <v>1.01</v>
      </c>
      <c r="I276" s="8">
        <v>0.1</v>
      </c>
      <c r="J276" s="8">
        <v>0.3</v>
      </c>
      <c r="L276" s="6"/>
      <c r="M276" s="6"/>
      <c r="N276" s="6">
        <v>0.2</v>
      </c>
    </row>
    <row r="277" spans="1:50" x14ac:dyDescent="0.2">
      <c r="A277" s="9" t="s">
        <v>45</v>
      </c>
      <c r="B277" s="9" t="s">
        <v>330</v>
      </c>
      <c r="D277" s="6"/>
      <c r="E277" s="6"/>
      <c r="F277" s="6"/>
      <c r="L277" s="6"/>
      <c r="M277" s="6"/>
      <c r="N277" s="6"/>
      <c r="S277" s="6">
        <v>5.1999999999999998E-3</v>
      </c>
      <c r="V277" s="2">
        <v>5.1999999999999998E-3</v>
      </c>
    </row>
    <row r="278" spans="1:50" x14ac:dyDescent="0.2">
      <c r="A278" s="9" t="s">
        <v>49</v>
      </c>
      <c r="B278" s="9" t="s">
        <v>140</v>
      </c>
      <c r="C278" s="6">
        <v>0.27500000000000002</v>
      </c>
      <c r="D278" s="6">
        <v>0.46250000000000002</v>
      </c>
      <c r="E278" s="6"/>
      <c r="F278" s="6">
        <v>0.390625</v>
      </c>
      <c r="H278" s="28"/>
      <c r="J278" s="8">
        <v>0.11562500000000001</v>
      </c>
      <c r="L278" s="6"/>
      <c r="M278" s="6"/>
      <c r="N278" s="6">
        <v>0.23125000000000001</v>
      </c>
      <c r="W278" s="8">
        <v>0.22500000000000001</v>
      </c>
      <c r="Z278" s="8">
        <v>0.22500000000000001</v>
      </c>
    </row>
    <row r="279" spans="1:50" x14ac:dyDescent="0.2">
      <c r="A279" s="9" t="s">
        <v>48</v>
      </c>
      <c r="B279" s="9" t="s">
        <v>143</v>
      </c>
      <c r="D279" s="6">
        <v>6.8199999999999997E-2</v>
      </c>
      <c r="E279" s="6"/>
      <c r="F279" s="6">
        <v>2.2733E-2</v>
      </c>
      <c r="H279" s="28"/>
      <c r="J279" s="8">
        <v>4.5465999999999999E-2</v>
      </c>
      <c r="L279" s="6"/>
      <c r="M279" s="6"/>
      <c r="N279" s="6"/>
    </row>
    <row r="280" spans="1:50" x14ac:dyDescent="0.2">
      <c r="A280" s="7" t="s">
        <v>46</v>
      </c>
      <c r="B280" s="7" t="s">
        <v>129</v>
      </c>
      <c r="C280" s="6">
        <v>0.55000000000000004</v>
      </c>
      <c r="D280" s="6">
        <v>0.25</v>
      </c>
      <c r="E280" s="6">
        <v>2.5000000000000001E-2</v>
      </c>
      <c r="F280" s="6">
        <v>0.7</v>
      </c>
      <c r="G280" s="8">
        <v>0.7</v>
      </c>
      <c r="I280" s="8">
        <v>2.5000000000000001E-2</v>
      </c>
      <c r="J280" s="8">
        <v>0.85</v>
      </c>
      <c r="L280" s="6"/>
      <c r="M280" s="6"/>
      <c r="N280" s="6"/>
    </row>
    <row r="281" spans="1:50" x14ac:dyDescent="0.2">
      <c r="A281" s="9" t="s">
        <v>45</v>
      </c>
      <c r="B281" s="9" t="s">
        <v>203</v>
      </c>
      <c r="D281" s="6"/>
      <c r="E281" s="6"/>
      <c r="F281" s="6"/>
      <c r="G281" s="8">
        <v>5.6399999999999999E-2</v>
      </c>
      <c r="J281" s="8">
        <v>5.6399999999999999E-2</v>
      </c>
      <c r="L281" s="6"/>
      <c r="M281" s="6"/>
      <c r="N281" s="6"/>
    </row>
    <row r="282" spans="1:50" x14ac:dyDescent="0.2">
      <c r="A282" s="9" t="s">
        <v>47</v>
      </c>
      <c r="B282" s="9" t="s">
        <v>441</v>
      </c>
      <c r="D282" s="6"/>
      <c r="E282" s="6"/>
      <c r="F282" s="6"/>
      <c r="H282" s="28"/>
      <c r="L282" s="6"/>
      <c r="M282" s="6"/>
      <c r="N282" s="6"/>
      <c r="AE282" s="16">
        <v>0.28799999999999998</v>
      </c>
      <c r="AF282" s="16">
        <v>8.0000000000000002E-3</v>
      </c>
      <c r="AH282" s="16">
        <v>0.29066599999999998</v>
      </c>
      <c r="AL282" s="1">
        <v>5.3340000000000002E-3</v>
      </c>
    </row>
    <row r="283" spans="1:50" x14ac:dyDescent="0.2">
      <c r="A283" s="7" t="s">
        <v>45</v>
      </c>
      <c r="B283" s="7" t="s">
        <v>378</v>
      </c>
      <c r="D283" s="6"/>
      <c r="E283" s="6"/>
      <c r="F283" s="6"/>
      <c r="L283" s="6"/>
      <c r="M283" s="6"/>
      <c r="N283" s="6"/>
      <c r="W283" s="8">
        <v>0.6</v>
      </c>
      <c r="Z283" s="8">
        <v>0.6</v>
      </c>
    </row>
    <row r="284" spans="1:50" x14ac:dyDescent="0.2">
      <c r="A284" s="9" t="s">
        <v>48</v>
      </c>
      <c r="B284" s="9" t="s">
        <v>340</v>
      </c>
      <c r="D284" s="6"/>
      <c r="E284" s="6"/>
      <c r="F284" s="6"/>
      <c r="L284" s="6"/>
      <c r="M284" s="6"/>
      <c r="N284" s="6"/>
      <c r="S284" s="6">
        <v>0.18529399999999999</v>
      </c>
      <c r="V284" s="2">
        <v>0.18529399999999999</v>
      </c>
      <c r="W284" s="8">
        <v>8.0588000000000007E-2</v>
      </c>
      <c r="Y284" s="8">
        <v>1.4999999999999999E-2</v>
      </c>
      <c r="Z284" s="8">
        <v>7.6765E-2</v>
      </c>
    </row>
    <row r="285" spans="1:50" x14ac:dyDescent="0.2">
      <c r="A285" s="7" t="s">
        <v>44</v>
      </c>
      <c r="B285" s="7" t="s">
        <v>204</v>
      </c>
      <c r="D285" s="6"/>
      <c r="E285" s="6"/>
      <c r="F285" s="6"/>
      <c r="G285" s="8">
        <v>0.06</v>
      </c>
      <c r="J285" s="8">
        <v>0.06</v>
      </c>
      <c r="L285" s="6"/>
      <c r="M285" s="6"/>
      <c r="N285" s="6"/>
    </row>
    <row r="286" spans="1:50" x14ac:dyDescent="0.2">
      <c r="A286" s="7" t="s">
        <v>45</v>
      </c>
      <c r="B286" s="7" t="s">
        <v>386</v>
      </c>
      <c r="D286" s="6"/>
      <c r="E286" s="6"/>
      <c r="F286" s="6"/>
      <c r="L286" s="6"/>
      <c r="M286" s="6"/>
      <c r="N286" s="6"/>
      <c r="W286" s="8">
        <v>0.20497099999999999</v>
      </c>
      <c r="Z286" s="8">
        <v>0.20497099999999999</v>
      </c>
      <c r="AA286" s="1">
        <v>0.46500000000000002</v>
      </c>
      <c r="AD286" s="1">
        <v>0.46500000000000002</v>
      </c>
    </row>
    <row r="287" spans="1:50" x14ac:dyDescent="0.2">
      <c r="A287" s="37" t="s">
        <v>48</v>
      </c>
      <c r="B287" s="37" t="s">
        <v>496</v>
      </c>
      <c r="D287" s="6"/>
      <c r="E287" s="6"/>
      <c r="F287" s="6"/>
      <c r="L287" s="6"/>
      <c r="M287" s="6"/>
      <c r="N287" s="6"/>
      <c r="AI287" s="2">
        <v>0.42</v>
      </c>
      <c r="AJ287" s="2">
        <v>0.1022</v>
      </c>
      <c r="AK287" s="2"/>
      <c r="AL287" s="2">
        <v>0.44555</v>
      </c>
      <c r="AM287" s="8">
        <v>0.51</v>
      </c>
      <c r="AN287" s="8"/>
      <c r="AO287" s="8"/>
      <c r="AP287" s="8">
        <v>0.53554999999999997</v>
      </c>
      <c r="AQ287" s="2">
        <v>0.6</v>
      </c>
      <c r="AR287" s="2"/>
      <c r="AS287" s="2"/>
      <c r="AT287" s="2">
        <v>0.62555000000000005</v>
      </c>
      <c r="AU287" s="8">
        <v>0.69</v>
      </c>
      <c r="AV287" s="8"/>
      <c r="AW287" s="8"/>
      <c r="AX287" s="8">
        <v>0.71555000000000002</v>
      </c>
    </row>
    <row r="288" spans="1:50" x14ac:dyDescent="0.2">
      <c r="A288" s="7" t="s">
        <v>51</v>
      </c>
      <c r="B288" s="7" t="s">
        <v>170</v>
      </c>
      <c r="D288" s="6"/>
      <c r="E288" s="6"/>
      <c r="F288" s="6"/>
      <c r="G288" s="8">
        <v>0.9</v>
      </c>
      <c r="H288" s="8">
        <v>1.5</v>
      </c>
      <c r="I288" s="8">
        <v>0.85</v>
      </c>
      <c r="J288" s="8">
        <v>2.125</v>
      </c>
      <c r="K288" s="6">
        <v>0.9</v>
      </c>
      <c r="L288" s="6"/>
      <c r="M288" s="6">
        <v>0.85</v>
      </c>
      <c r="N288" s="6">
        <v>2.125</v>
      </c>
      <c r="O288" s="8">
        <v>0.9</v>
      </c>
      <c r="Q288" s="8">
        <v>0.1</v>
      </c>
      <c r="R288" s="8">
        <v>1.375</v>
      </c>
      <c r="S288" s="6">
        <v>0.9</v>
      </c>
      <c r="U288" s="2">
        <v>0.1</v>
      </c>
      <c r="V288" s="2">
        <v>1.375</v>
      </c>
      <c r="X288" s="55">
        <v>0.05</v>
      </c>
      <c r="Z288" s="8">
        <v>0.05</v>
      </c>
    </row>
    <row r="289" spans="1:46" x14ac:dyDescent="0.2">
      <c r="A289" s="9" t="s">
        <v>45</v>
      </c>
      <c r="B289" s="9" t="s">
        <v>454</v>
      </c>
      <c r="D289" s="6"/>
      <c r="E289" s="6"/>
      <c r="F289" s="6"/>
      <c r="H289" s="28"/>
      <c r="L289" s="6"/>
      <c r="M289" s="6"/>
      <c r="N289" s="6"/>
      <c r="AF289" s="16">
        <v>2.5000000000000001E-3</v>
      </c>
      <c r="AH289" s="16">
        <v>8.3299999999999997E-4</v>
      </c>
      <c r="AL289" s="1">
        <v>1.6670000000000001E-3</v>
      </c>
    </row>
    <row r="290" spans="1:46" x14ac:dyDescent="0.2">
      <c r="A290" s="7" t="s">
        <v>47</v>
      </c>
      <c r="B290" s="7" t="s">
        <v>175</v>
      </c>
      <c r="D290" s="6"/>
      <c r="E290" s="6"/>
      <c r="F290" s="6"/>
      <c r="G290" s="8">
        <v>2.5</v>
      </c>
      <c r="I290" s="8">
        <v>0.5</v>
      </c>
      <c r="J290" s="8">
        <v>3</v>
      </c>
      <c r="K290" s="6">
        <v>1.9</v>
      </c>
      <c r="L290" s="6">
        <v>12</v>
      </c>
      <c r="M290" s="6">
        <v>0.1</v>
      </c>
      <c r="N290" s="6">
        <v>6</v>
      </c>
      <c r="O290" s="8">
        <v>4.9000000000000004</v>
      </c>
      <c r="P290" s="8">
        <v>1.5</v>
      </c>
      <c r="Q290" s="8">
        <v>0.1</v>
      </c>
      <c r="R290" s="8">
        <v>9.75</v>
      </c>
      <c r="S290" s="6">
        <v>1.5058819999999999</v>
      </c>
      <c r="U290" s="2">
        <v>0.1</v>
      </c>
      <c r="V290" s="2">
        <v>6.3558820000000003</v>
      </c>
    </row>
    <row r="291" spans="1:46" x14ac:dyDescent="0.2">
      <c r="A291" s="7" t="s">
        <v>43</v>
      </c>
      <c r="B291" s="7" t="s">
        <v>154</v>
      </c>
      <c r="C291" s="6">
        <v>0.42499999999999999</v>
      </c>
      <c r="D291" s="6"/>
      <c r="E291" s="6"/>
      <c r="F291" s="6">
        <v>0.42499999999999999</v>
      </c>
      <c r="H291" s="8">
        <v>2.5000000000000001E-2</v>
      </c>
      <c r="J291" s="8">
        <v>2.5000000000000001E-2</v>
      </c>
      <c r="L291" s="6"/>
      <c r="M291" s="6"/>
      <c r="N291" s="6"/>
    </row>
    <row r="292" spans="1:46" x14ac:dyDescent="0.2">
      <c r="A292" s="9" t="s">
        <v>48</v>
      </c>
      <c r="B292" s="9" t="s">
        <v>299</v>
      </c>
      <c r="D292" s="6"/>
      <c r="E292" s="6"/>
      <c r="F292" s="6"/>
      <c r="H292" s="28"/>
      <c r="L292" s="6"/>
      <c r="M292" s="6"/>
      <c r="N292" s="6"/>
      <c r="S292" s="6">
        <v>3.5293999999999999E-2</v>
      </c>
      <c r="T292" s="2">
        <v>0.1</v>
      </c>
      <c r="U292" s="2">
        <v>0.05</v>
      </c>
      <c r="V292" s="2">
        <v>0.135294</v>
      </c>
    </row>
    <row r="293" spans="1:46" x14ac:dyDescent="0.2">
      <c r="A293" s="7" t="s">
        <v>49</v>
      </c>
      <c r="B293" s="7" t="s">
        <v>278</v>
      </c>
      <c r="D293" s="6"/>
      <c r="E293" s="6"/>
      <c r="F293" s="6"/>
      <c r="L293" s="6"/>
      <c r="M293" s="6"/>
      <c r="N293" s="6"/>
      <c r="O293" s="8">
        <v>6.8541000000000005E-2</v>
      </c>
      <c r="R293" s="8">
        <v>6.8541000000000005E-2</v>
      </c>
      <c r="U293" s="2">
        <v>5.0000000000000001E-3</v>
      </c>
      <c r="V293" s="2">
        <v>5.0000000000000001E-3</v>
      </c>
    </row>
    <row r="294" spans="1:46" x14ac:dyDescent="0.2">
      <c r="A294" s="7" t="s">
        <v>43</v>
      </c>
      <c r="B294" s="7" t="s">
        <v>109</v>
      </c>
      <c r="C294" s="6">
        <v>0.6</v>
      </c>
      <c r="D294" s="6">
        <v>3.2</v>
      </c>
      <c r="E294" s="6">
        <v>0.1</v>
      </c>
      <c r="F294" s="6">
        <v>1.5</v>
      </c>
      <c r="G294" s="8">
        <v>1.7</v>
      </c>
      <c r="I294" s="8">
        <v>0.1</v>
      </c>
      <c r="J294" s="8">
        <v>2.6</v>
      </c>
      <c r="K294" s="6">
        <v>2.1</v>
      </c>
      <c r="L294" s="6"/>
      <c r="M294" s="6">
        <v>0.1</v>
      </c>
      <c r="N294" s="6">
        <v>3</v>
      </c>
      <c r="O294" s="8">
        <v>2.5</v>
      </c>
      <c r="Q294" s="8">
        <v>0.1</v>
      </c>
      <c r="R294" s="8">
        <v>3.4</v>
      </c>
      <c r="S294" s="6">
        <v>1.5</v>
      </c>
      <c r="T294" s="2">
        <v>2</v>
      </c>
      <c r="U294" s="2">
        <v>0.1</v>
      </c>
      <c r="V294" s="2">
        <v>2.6</v>
      </c>
    </row>
    <row r="295" spans="1:46" x14ac:dyDescent="0.2">
      <c r="A295" s="44" t="s">
        <v>50</v>
      </c>
      <c r="B295" s="9" t="s">
        <v>261</v>
      </c>
      <c r="D295" s="6"/>
      <c r="E295" s="6"/>
      <c r="F295" s="6"/>
      <c r="H295" s="28"/>
      <c r="L295" s="6"/>
      <c r="M295" s="6"/>
      <c r="N295" s="6"/>
      <c r="O295" s="8">
        <v>0.53500000000000003</v>
      </c>
      <c r="P295" s="8">
        <v>0.35</v>
      </c>
      <c r="R295" s="8">
        <v>0.65166599999999997</v>
      </c>
      <c r="S295" s="6">
        <v>0.65</v>
      </c>
      <c r="U295" s="2">
        <v>2.5000000000000001E-2</v>
      </c>
      <c r="V295" s="2">
        <v>0.99166600000000005</v>
      </c>
      <c r="W295" s="8">
        <v>0.68500000000000005</v>
      </c>
      <c r="X295" s="8">
        <v>2</v>
      </c>
      <c r="Y295" s="8">
        <v>2.5000000000000001E-2</v>
      </c>
      <c r="Z295" s="8">
        <v>1.6933339999999999</v>
      </c>
      <c r="AA295" s="1">
        <v>0.9</v>
      </c>
      <c r="AC295" s="1">
        <v>0.1</v>
      </c>
      <c r="AD295" s="1">
        <v>2.2666659999999998</v>
      </c>
      <c r="AE295" s="16">
        <v>1.4</v>
      </c>
      <c r="AF295" s="16">
        <v>5</v>
      </c>
      <c r="AG295" s="16">
        <v>0.1</v>
      </c>
      <c r="AH295" s="16">
        <v>3.6166680000000002</v>
      </c>
      <c r="AI295" s="1">
        <v>1</v>
      </c>
      <c r="AK295" s="1">
        <v>0.35</v>
      </c>
      <c r="AL295" s="1">
        <v>2.85</v>
      </c>
      <c r="AM295" s="10">
        <v>1.5</v>
      </c>
      <c r="AN295" s="10">
        <v>3</v>
      </c>
      <c r="AO295" s="10">
        <v>0.5</v>
      </c>
      <c r="AP295" s="10">
        <v>4.75</v>
      </c>
      <c r="AQ295" s="1">
        <v>1.5</v>
      </c>
      <c r="AS295" s="1">
        <v>0.5</v>
      </c>
      <c r="AT295" s="1">
        <v>4.75</v>
      </c>
    </row>
    <row r="296" spans="1:46" x14ac:dyDescent="0.2">
      <c r="A296" s="9" t="s">
        <v>49</v>
      </c>
      <c r="B296" s="9" t="s">
        <v>177</v>
      </c>
      <c r="D296" s="6"/>
      <c r="E296" s="6"/>
      <c r="F296" s="6"/>
      <c r="H296" s="28">
        <v>5.0000000000000001E-3</v>
      </c>
      <c r="J296" s="8">
        <v>1.6659999999999999E-3</v>
      </c>
      <c r="L296" s="6"/>
      <c r="M296" s="6"/>
      <c r="N296" s="6">
        <v>3.3340000000000002E-3</v>
      </c>
    </row>
    <row r="297" spans="1:46" x14ac:dyDescent="0.2">
      <c r="A297" s="9" t="s">
        <v>47</v>
      </c>
      <c r="B297" s="9" t="s">
        <v>274</v>
      </c>
      <c r="D297" s="6"/>
      <c r="E297" s="6"/>
      <c r="F297" s="6"/>
      <c r="L297" s="6"/>
      <c r="M297" s="6"/>
      <c r="N297" s="6"/>
      <c r="O297" s="8">
        <v>5.7200000000000001E-2</v>
      </c>
      <c r="R297" s="8">
        <v>5.7200000000000001E-2</v>
      </c>
    </row>
    <row r="298" spans="1:46" x14ac:dyDescent="0.2">
      <c r="A298" s="9" t="s">
        <v>48</v>
      </c>
      <c r="B298" s="9" t="s">
        <v>369</v>
      </c>
      <c r="D298" s="6"/>
      <c r="E298" s="6"/>
      <c r="F298" s="6"/>
      <c r="L298" s="6"/>
      <c r="M298" s="6"/>
      <c r="N298" s="6"/>
      <c r="W298" s="8">
        <v>5.0000000000000001E-3</v>
      </c>
      <c r="X298" s="8">
        <v>5.0000000000000001E-3</v>
      </c>
      <c r="Z298" s="8">
        <v>6.6660000000000001E-3</v>
      </c>
      <c r="AD298" s="1">
        <v>3.3340000000000002E-3</v>
      </c>
    </row>
    <row r="299" spans="1:46" x14ac:dyDescent="0.2">
      <c r="A299" s="9" t="s">
        <v>43</v>
      </c>
      <c r="B299" s="9" t="s">
        <v>142</v>
      </c>
      <c r="C299" s="6">
        <v>0.27500000000000002</v>
      </c>
      <c r="D299" s="6">
        <v>0.1905</v>
      </c>
      <c r="E299" s="6"/>
      <c r="F299" s="6">
        <v>0.322625</v>
      </c>
      <c r="G299" s="8">
        <v>0.36</v>
      </c>
      <c r="H299" s="28"/>
      <c r="J299" s="8">
        <v>0.40762500000000002</v>
      </c>
      <c r="K299" s="6">
        <v>0.44500000000000001</v>
      </c>
      <c r="L299" s="6"/>
      <c r="M299" s="6"/>
      <c r="N299" s="6">
        <v>0.49262499999999998</v>
      </c>
      <c r="R299" s="8">
        <v>4.7625000000000001E-2</v>
      </c>
    </row>
    <row r="300" spans="1:46" x14ac:dyDescent="0.2">
      <c r="A300" s="37" t="s">
        <v>52</v>
      </c>
      <c r="B300" s="8" t="s">
        <v>217</v>
      </c>
      <c r="D300" s="6"/>
      <c r="E300" s="6"/>
      <c r="F300" s="6"/>
      <c r="K300" s="6">
        <v>0.29499999999999998</v>
      </c>
      <c r="L300" s="6">
        <v>0.628</v>
      </c>
      <c r="M300" s="6"/>
      <c r="N300" s="6">
        <v>0.45200000000000001</v>
      </c>
      <c r="R300" s="8">
        <v>0.47099999999999997</v>
      </c>
      <c r="AA300" s="2"/>
      <c r="AB300" s="2"/>
      <c r="AC300" s="2"/>
      <c r="AD300" s="2"/>
    </row>
    <row r="301" spans="1:46" x14ac:dyDescent="0.2">
      <c r="A301" s="37" t="s">
        <v>43</v>
      </c>
      <c r="B301" s="37" t="s">
        <v>252</v>
      </c>
      <c r="D301" s="6"/>
      <c r="E301" s="6"/>
      <c r="F301" s="6"/>
      <c r="H301" s="28"/>
      <c r="L301" s="6"/>
      <c r="M301" s="6"/>
      <c r="N301" s="6"/>
      <c r="O301" s="28">
        <v>0.31</v>
      </c>
      <c r="P301" s="28">
        <v>0.45100000000000001</v>
      </c>
      <c r="Q301" s="28"/>
      <c r="R301" s="28">
        <v>0.42275000000000001</v>
      </c>
      <c r="S301" s="6">
        <v>0.35176499999999999</v>
      </c>
      <c r="T301" s="2">
        <v>4.4999999999999998E-2</v>
      </c>
      <c r="V301" s="2">
        <v>0.47951500000000002</v>
      </c>
      <c r="W301" s="8">
        <v>0.52500000000000002</v>
      </c>
      <c r="Z301" s="8">
        <v>0.54</v>
      </c>
      <c r="AA301" s="2">
        <v>0.56499999999999995</v>
      </c>
      <c r="AB301" s="2"/>
      <c r="AC301" s="2"/>
      <c r="AD301" s="2">
        <v>0.57999999999999996</v>
      </c>
    </row>
    <row r="302" spans="1:46" x14ac:dyDescent="0.2">
      <c r="A302" s="9" t="s">
        <v>43</v>
      </c>
      <c r="B302" s="9" t="s">
        <v>314</v>
      </c>
      <c r="D302" s="6"/>
      <c r="E302" s="6"/>
      <c r="F302" s="6"/>
      <c r="L302" s="6"/>
      <c r="M302" s="6"/>
      <c r="N302" s="6"/>
      <c r="S302" s="6">
        <v>0.56470600000000004</v>
      </c>
      <c r="V302" s="2">
        <v>0.56470600000000004</v>
      </c>
    </row>
    <row r="303" spans="1:46" x14ac:dyDescent="0.2">
      <c r="A303" s="37" t="s">
        <v>43</v>
      </c>
      <c r="B303" s="37" t="s">
        <v>185</v>
      </c>
      <c r="D303" s="6"/>
      <c r="E303" s="6"/>
      <c r="F303" s="6"/>
      <c r="G303" s="8">
        <v>9.4000000000000004E-3</v>
      </c>
      <c r="H303" s="28">
        <v>0.14124999999999999</v>
      </c>
      <c r="J303" s="8">
        <v>4.4712000000000002E-2</v>
      </c>
      <c r="L303" s="6"/>
      <c r="M303" s="6"/>
      <c r="N303" s="6">
        <v>0.105938</v>
      </c>
    </row>
    <row r="304" spans="1:46" x14ac:dyDescent="0.2">
      <c r="A304" s="9" t="s">
        <v>45</v>
      </c>
      <c r="B304" s="9" t="s">
        <v>222</v>
      </c>
      <c r="D304" s="6"/>
      <c r="E304" s="6"/>
      <c r="F304" s="6"/>
      <c r="K304" s="6">
        <v>1</v>
      </c>
      <c r="L304" s="6"/>
      <c r="M304" s="6"/>
      <c r="N304" s="6">
        <v>1</v>
      </c>
    </row>
    <row r="305" spans="1:42" x14ac:dyDescent="0.2">
      <c r="A305" s="7" t="s">
        <v>52</v>
      </c>
      <c r="B305" s="7" t="s">
        <v>156</v>
      </c>
      <c r="C305" s="6">
        <v>1.8800000000000001E-2</v>
      </c>
      <c r="D305" s="6"/>
      <c r="E305" s="6"/>
      <c r="F305" s="6">
        <v>1.8800000000000001E-2</v>
      </c>
      <c r="L305" s="6"/>
      <c r="M305" s="6"/>
      <c r="N305" s="6"/>
    </row>
    <row r="306" spans="1:42" x14ac:dyDescent="0.2">
      <c r="A306" s="7" t="s">
        <v>46</v>
      </c>
      <c r="B306" s="7" t="s">
        <v>327</v>
      </c>
      <c r="D306" s="6"/>
      <c r="E306" s="6"/>
      <c r="F306" s="6"/>
      <c r="L306" s="6"/>
      <c r="M306" s="6"/>
      <c r="N306" s="6"/>
      <c r="S306" s="6">
        <v>1.7589999999999999</v>
      </c>
      <c r="V306" s="2">
        <v>1.7589999999999999</v>
      </c>
    </row>
    <row r="307" spans="1:42" x14ac:dyDescent="0.2">
      <c r="A307" s="7" t="s">
        <v>51</v>
      </c>
      <c r="B307" s="7" t="s">
        <v>333</v>
      </c>
      <c r="D307" s="6"/>
      <c r="E307" s="6"/>
      <c r="F307" s="6"/>
      <c r="L307" s="6"/>
      <c r="M307" s="6"/>
      <c r="N307" s="6"/>
      <c r="T307" s="2">
        <v>8.5000000000000006E-3</v>
      </c>
      <c r="V307" s="2">
        <v>4.2500000000000003E-3</v>
      </c>
      <c r="Z307" s="8">
        <v>4.2500000000000003E-3</v>
      </c>
    </row>
    <row r="308" spans="1:42" x14ac:dyDescent="0.2">
      <c r="A308" s="7" t="s">
        <v>51</v>
      </c>
      <c r="B308" s="7" t="s">
        <v>110</v>
      </c>
      <c r="C308" s="6">
        <v>0.58499999999999996</v>
      </c>
      <c r="D308" s="6"/>
      <c r="E308" s="6"/>
      <c r="F308" s="6">
        <v>0.66</v>
      </c>
      <c r="L308" s="6"/>
      <c r="M308" s="6"/>
      <c r="N308" s="6"/>
    </row>
    <row r="309" spans="1:42" x14ac:dyDescent="0.2">
      <c r="A309" s="43" t="s">
        <v>47</v>
      </c>
      <c r="B309" s="43" t="s">
        <v>300</v>
      </c>
      <c r="D309" s="6"/>
      <c r="E309" s="6"/>
      <c r="F309" s="6"/>
      <c r="L309" s="6"/>
      <c r="M309" s="6"/>
      <c r="N309" s="6"/>
    </row>
    <row r="310" spans="1:42" x14ac:dyDescent="0.2">
      <c r="A310" s="7" t="s">
        <v>112</v>
      </c>
      <c r="B310" s="7" t="s">
        <v>111</v>
      </c>
      <c r="C310" s="6">
        <v>0.58499999999999996</v>
      </c>
      <c r="D310" s="6"/>
      <c r="E310" s="6"/>
      <c r="F310" s="6">
        <v>0.64600000000000002</v>
      </c>
      <c r="G310" s="8">
        <v>0.72</v>
      </c>
      <c r="J310" s="8">
        <v>0.78100000000000003</v>
      </c>
      <c r="K310" s="6">
        <v>0.73</v>
      </c>
      <c r="L310" s="6">
        <v>0.15</v>
      </c>
      <c r="M310" s="6"/>
      <c r="N310" s="6">
        <v>0.88</v>
      </c>
    </row>
    <row r="311" spans="1:42" x14ac:dyDescent="0.2">
      <c r="A311" s="7" t="s">
        <v>51</v>
      </c>
      <c r="B311" s="7" t="s">
        <v>395</v>
      </c>
      <c r="D311" s="6"/>
      <c r="E311" s="6"/>
      <c r="F311" s="6"/>
      <c r="L311" s="6"/>
      <c r="M311" s="6"/>
      <c r="N311" s="6"/>
      <c r="W311" s="8">
        <v>4.0294000000000003E-2</v>
      </c>
      <c r="Z311" s="8">
        <v>4.0294000000000003E-2</v>
      </c>
      <c r="AA311" s="1">
        <v>0.7</v>
      </c>
      <c r="AD311" s="1">
        <v>0.7</v>
      </c>
    </row>
    <row r="312" spans="1:42" x14ac:dyDescent="0.2">
      <c r="A312" s="7" t="s">
        <v>45</v>
      </c>
      <c r="B312" s="7" t="s">
        <v>105</v>
      </c>
      <c r="D312" s="6"/>
      <c r="E312" s="6"/>
      <c r="F312" s="6">
        <v>0.51666599999999996</v>
      </c>
      <c r="L312" s="6"/>
      <c r="M312" s="6"/>
      <c r="N312" s="6"/>
    </row>
    <row r="313" spans="1:42" x14ac:dyDescent="0.2">
      <c r="A313" s="7" t="s">
        <v>47</v>
      </c>
      <c r="B313" s="7" t="s">
        <v>229</v>
      </c>
      <c r="D313" s="6"/>
      <c r="E313" s="6"/>
      <c r="F313" s="6"/>
      <c r="K313" s="6">
        <v>9.1906000000000002E-2</v>
      </c>
      <c r="L313" s="6"/>
      <c r="M313" s="6"/>
      <c r="N313" s="6">
        <v>9.1906000000000002E-2</v>
      </c>
    </row>
    <row r="314" spans="1:42" x14ac:dyDescent="0.2">
      <c r="A314" s="37" t="s">
        <v>47</v>
      </c>
      <c r="B314" s="37" t="s">
        <v>306</v>
      </c>
      <c r="D314" s="6"/>
      <c r="E314" s="6"/>
      <c r="F314" s="6"/>
      <c r="L314" s="6"/>
      <c r="M314" s="6"/>
      <c r="N314" s="6"/>
      <c r="S314" s="6">
        <v>0.32</v>
      </c>
      <c r="T314" s="2">
        <v>0.7046</v>
      </c>
      <c r="V314" s="2">
        <v>0.49614999999999998</v>
      </c>
      <c r="W314" s="8">
        <v>0.34411799999999998</v>
      </c>
      <c r="Z314" s="8">
        <v>0.52026799999999995</v>
      </c>
      <c r="AA314" s="2"/>
      <c r="AB314" s="2"/>
      <c r="AC314" s="2"/>
      <c r="AD314" s="2">
        <v>0.3523</v>
      </c>
      <c r="AE314" s="52"/>
      <c r="AF314" s="52"/>
      <c r="AG314" s="52"/>
      <c r="AH314" s="52"/>
      <c r="AI314" s="2"/>
      <c r="AJ314" s="2"/>
      <c r="AK314" s="2"/>
      <c r="AL314" s="2"/>
    </row>
    <row r="315" spans="1:42" x14ac:dyDescent="0.2">
      <c r="A315" s="37" t="s">
        <v>44</v>
      </c>
      <c r="B315" s="37" t="s">
        <v>255</v>
      </c>
      <c r="D315" s="6"/>
      <c r="E315" s="6"/>
      <c r="F315" s="6"/>
      <c r="H315" s="28"/>
      <c r="L315" s="6"/>
      <c r="M315" s="6"/>
      <c r="N315" s="6"/>
      <c r="O315" s="28">
        <v>0.31</v>
      </c>
      <c r="P315" s="28">
        <v>7.9000000000000001E-2</v>
      </c>
      <c r="Q315" s="28"/>
      <c r="R315" s="28">
        <v>0.32974999999999999</v>
      </c>
      <c r="S315" s="6">
        <v>0.39500000000000002</v>
      </c>
      <c r="V315" s="2">
        <v>0.41475000000000001</v>
      </c>
      <c r="W315" s="8">
        <v>0.52500000000000002</v>
      </c>
      <c r="Z315" s="8">
        <v>0.54474999999999996</v>
      </c>
      <c r="AA315" s="2">
        <v>0.56499999999999995</v>
      </c>
      <c r="AB315" s="2"/>
      <c r="AC315" s="2"/>
      <c r="AD315" s="2">
        <v>0.58474999999999999</v>
      </c>
    </row>
    <row r="316" spans="1:42" x14ac:dyDescent="0.2">
      <c r="A316" s="9" t="s">
        <v>49</v>
      </c>
      <c r="B316" s="9" t="s">
        <v>198</v>
      </c>
      <c r="D316" s="6"/>
      <c r="E316" s="6"/>
      <c r="F316" s="6"/>
      <c r="G316" s="8">
        <v>4.2299999999999997E-2</v>
      </c>
      <c r="H316" s="28"/>
      <c r="J316" s="8">
        <v>4.2299999999999997E-2</v>
      </c>
      <c r="L316" s="6"/>
      <c r="M316" s="6"/>
      <c r="N316" s="6"/>
    </row>
    <row r="317" spans="1:42" x14ac:dyDescent="0.2">
      <c r="A317" s="9" t="s">
        <v>50</v>
      </c>
      <c r="B317" s="9" t="s">
        <v>227</v>
      </c>
      <c r="D317" s="6"/>
      <c r="E317" s="6"/>
      <c r="F317" s="6"/>
      <c r="H317" s="28"/>
      <c r="K317" s="6">
        <v>0.16131799999999999</v>
      </c>
      <c r="L317" s="6"/>
      <c r="M317" s="6"/>
      <c r="N317" s="42">
        <v>3.027984</v>
      </c>
    </row>
    <row r="318" spans="1:42" x14ac:dyDescent="0.2">
      <c r="A318" s="9" t="s">
        <v>45</v>
      </c>
      <c r="B318" s="9" t="s">
        <v>471</v>
      </c>
      <c r="D318" s="6"/>
      <c r="E318" s="6"/>
      <c r="F318" s="6"/>
      <c r="H318" s="28"/>
      <c r="L318" s="6"/>
      <c r="M318" s="6"/>
      <c r="N318" s="42"/>
      <c r="AI318" s="1">
        <v>1.5</v>
      </c>
      <c r="AJ318" s="1">
        <v>10</v>
      </c>
      <c r="AK318" s="1">
        <v>0.5</v>
      </c>
      <c r="AL318" s="1">
        <v>7</v>
      </c>
      <c r="AP318" s="10">
        <v>5</v>
      </c>
    </row>
    <row r="319" spans="1:42" x14ac:dyDescent="0.2">
      <c r="A319" s="37" t="s">
        <v>44</v>
      </c>
      <c r="B319" s="37" t="s">
        <v>257</v>
      </c>
      <c r="D319" s="6"/>
      <c r="E319" s="6"/>
      <c r="F319" s="6"/>
      <c r="H319" s="28"/>
      <c r="L319" s="6"/>
      <c r="M319" s="6"/>
      <c r="N319" s="6"/>
      <c r="O319" s="28">
        <v>0.166023</v>
      </c>
      <c r="P319" s="8">
        <v>4.7824999999999999E-2</v>
      </c>
      <c r="Q319" s="28"/>
      <c r="R319" s="28">
        <v>0.177979</v>
      </c>
      <c r="S319" s="6">
        <v>0.22500000000000001</v>
      </c>
      <c r="U319" s="2">
        <v>1.4999999999999999E-2</v>
      </c>
      <c r="V319" s="2">
        <v>0.24</v>
      </c>
      <c r="Y319" s="8">
        <v>5.0000000000000001E-3</v>
      </c>
      <c r="Z319" s="8">
        <v>5.0000000000000001E-3</v>
      </c>
      <c r="AA319" s="2"/>
      <c r="AB319" s="2"/>
      <c r="AC319" s="2"/>
      <c r="AD319" s="2"/>
    </row>
    <row r="320" spans="1:42" x14ac:dyDescent="0.2">
      <c r="A320" s="37" t="s">
        <v>45</v>
      </c>
      <c r="B320" s="37" t="s">
        <v>193</v>
      </c>
      <c r="D320" s="6"/>
      <c r="E320" s="6"/>
      <c r="F320" s="6"/>
      <c r="G320" s="8">
        <v>0.19</v>
      </c>
      <c r="H320" s="28">
        <v>8.5999999999999993E-2</v>
      </c>
      <c r="J320" s="8">
        <v>0.21149999999999999</v>
      </c>
      <c r="K320" s="6">
        <v>0.235294</v>
      </c>
      <c r="L320" s="6"/>
      <c r="M320" s="6"/>
      <c r="N320" s="6">
        <v>0.25679400000000002</v>
      </c>
      <c r="R320" s="8">
        <v>4.2999999999999997E-2</v>
      </c>
    </row>
    <row r="321" spans="1:46" x14ac:dyDescent="0.2">
      <c r="A321" s="37" t="s">
        <v>51</v>
      </c>
      <c r="B321" s="37" t="s">
        <v>358</v>
      </c>
      <c r="D321" s="6"/>
      <c r="E321" s="6"/>
      <c r="F321" s="6"/>
      <c r="L321" s="6"/>
      <c r="M321" s="6"/>
      <c r="N321" s="6"/>
      <c r="W321" s="28">
        <v>0.375</v>
      </c>
      <c r="X321" s="28">
        <v>0.64800000000000002</v>
      </c>
      <c r="Y321" s="28"/>
      <c r="Z321" s="28">
        <v>0.53700000000000003</v>
      </c>
      <c r="AA321" s="2">
        <v>0.50924999999999998</v>
      </c>
      <c r="AB321" s="2"/>
      <c r="AC321" s="2"/>
      <c r="AD321" s="2">
        <v>0.67125000000000001</v>
      </c>
      <c r="AE321" s="52">
        <v>0.64349999999999996</v>
      </c>
      <c r="AF321" s="52"/>
      <c r="AG321" s="52"/>
      <c r="AH321" s="52">
        <v>0.80549999999999999</v>
      </c>
      <c r="AI321" s="2">
        <v>0.77775000000000005</v>
      </c>
      <c r="AJ321" s="2"/>
      <c r="AK321" s="2"/>
      <c r="AL321" s="2">
        <v>0.93974999999999997</v>
      </c>
    </row>
    <row r="322" spans="1:46" x14ac:dyDescent="0.2">
      <c r="A322" s="37" t="s">
        <v>50</v>
      </c>
      <c r="B322" s="37" t="s">
        <v>390</v>
      </c>
      <c r="D322" s="6"/>
      <c r="E322" s="6"/>
      <c r="F322" s="6"/>
      <c r="L322" s="6"/>
      <c r="M322" s="6"/>
      <c r="N322" s="6"/>
      <c r="W322" s="28">
        <v>4.5600000000000002E-2</v>
      </c>
      <c r="X322" s="28"/>
      <c r="Y322" s="28"/>
      <c r="Z322" s="28">
        <v>4.5600000000000002E-2</v>
      </c>
      <c r="AA322" s="2"/>
      <c r="AB322" s="2"/>
      <c r="AC322" s="2"/>
      <c r="AD322" s="2"/>
      <c r="AE322" s="52"/>
      <c r="AF322" s="52"/>
      <c r="AG322" s="52"/>
      <c r="AH322" s="52"/>
      <c r="AI322" s="2"/>
      <c r="AJ322" s="2"/>
      <c r="AK322" s="2"/>
      <c r="AL322" s="2"/>
    </row>
    <row r="323" spans="1:46" x14ac:dyDescent="0.2">
      <c r="A323" s="37" t="s">
        <v>49</v>
      </c>
      <c r="B323" s="37" t="s">
        <v>202</v>
      </c>
      <c r="D323" s="6"/>
      <c r="E323" s="6"/>
      <c r="F323" s="6"/>
      <c r="G323" s="8">
        <v>0.14000000000000001</v>
      </c>
      <c r="H323" s="28"/>
      <c r="J323" s="8">
        <v>0.14000000000000001</v>
      </c>
      <c r="L323" s="6"/>
      <c r="M323" s="6"/>
      <c r="N323" s="6"/>
    </row>
    <row r="324" spans="1:46" x14ac:dyDescent="0.2">
      <c r="A324" s="7" t="s">
        <v>50</v>
      </c>
      <c r="B324" s="7" t="s">
        <v>149</v>
      </c>
      <c r="D324" s="6">
        <v>1.4999999999999999E-2</v>
      </c>
      <c r="E324" s="6"/>
      <c r="F324" s="6">
        <v>7.4999999999999997E-3</v>
      </c>
      <c r="J324" s="8">
        <v>7.4999999999999997E-3</v>
      </c>
      <c r="L324" s="6"/>
      <c r="M324" s="6"/>
      <c r="N324" s="6"/>
    </row>
    <row r="325" spans="1:46" x14ac:dyDescent="0.2">
      <c r="A325" s="58" t="s">
        <v>47</v>
      </c>
      <c r="B325" s="58" t="s">
        <v>410</v>
      </c>
      <c r="D325" s="6"/>
      <c r="E325" s="6"/>
      <c r="F325" s="6"/>
      <c r="L325" s="6"/>
      <c r="M325" s="6"/>
      <c r="N325" s="6"/>
      <c r="AA325" s="1">
        <v>0.39</v>
      </c>
      <c r="AB325" s="1">
        <v>2.5000000000000001E-3</v>
      </c>
      <c r="AD325" s="1">
        <v>0.39083299999999999</v>
      </c>
      <c r="AE325" s="16">
        <v>0.48</v>
      </c>
      <c r="AH325" s="16">
        <v>0.48083300000000001</v>
      </c>
      <c r="AI325" s="1">
        <v>0.56999999999999995</v>
      </c>
      <c r="AL325" s="57">
        <v>0.57083399999999995</v>
      </c>
    </row>
    <row r="326" spans="1:46" x14ac:dyDescent="0.2">
      <c r="A326" s="7" t="s">
        <v>48</v>
      </c>
      <c r="B326" s="7" t="s">
        <v>235</v>
      </c>
      <c r="D326" s="6"/>
      <c r="E326" s="6"/>
      <c r="F326" s="6"/>
      <c r="K326" s="6">
        <v>3.1199999999999999E-2</v>
      </c>
      <c r="L326" s="6"/>
      <c r="M326" s="6"/>
      <c r="N326" s="6">
        <v>3.1199999999999999E-2</v>
      </c>
    </row>
    <row r="327" spans="1:46" x14ac:dyDescent="0.2">
      <c r="A327" s="37" t="s">
        <v>52</v>
      </c>
      <c r="B327" s="37" t="s">
        <v>313</v>
      </c>
      <c r="D327" s="6"/>
      <c r="E327" s="6"/>
      <c r="F327" s="6"/>
      <c r="L327" s="6"/>
      <c r="M327" s="6"/>
      <c r="N327" s="6"/>
      <c r="T327" s="2">
        <v>3.8835000000000001E-2</v>
      </c>
      <c r="V327" s="2">
        <v>9.7079999999999996E-3</v>
      </c>
      <c r="AA327" s="2"/>
      <c r="AB327" s="2"/>
      <c r="AC327" s="2"/>
      <c r="AD327" s="2"/>
      <c r="AE327" s="52"/>
      <c r="AF327" s="52"/>
      <c r="AG327" s="52"/>
      <c r="AH327" s="52"/>
      <c r="AI327" s="2"/>
      <c r="AJ327" s="2"/>
      <c r="AK327" s="2"/>
      <c r="AL327" s="2"/>
    </row>
    <row r="328" spans="1:46" x14ac:dyDescent="0.2">
      <c r="A328" s="37" t="s">
        <v>50</v>
      </c>
      <c r="B328" s="37" t="s">
        <v>189</v>
      </c>
      <c r="D328" s="6"/>
      <c r="E328" s="6"/>
      <c r="F328" s="6"/>
      <c r="H328" s="28">
        <v>8.3500000000000005E-2</v>
      </c>
      <c r="J328" s="8">
        <v>2.7833E-2</v>
      </c>
      <c r="L328" s="6"/>
      <c r="M328" s="6"/>
      <c r="N328" s="6">
        <v>5.5667000000000001E-2</v>
      </c>
    </row>
    <row r="329" spans="1:46" x14ac:dyDescent="0.2">
      <c r="A329" s="37" t="s">
        <v>47</v>
      </c>
      <c r="B329" s="37" t="s">
        <v>370</v>
      </c>
      <c r="D329" s="6"/>
      <c r="E329" s="6"/>
      <c r="F329" s="6"/>
      <c r="H329" s="28"/>
      <c r="L329" s="6"/>
      <c r="M329" s="6"/>
      <c r="N329" s="6"/>
      <c r="W329" s="8">
        <v>8.9999999999999993E-3</v>
      </c>
      <c r="X329" s="8">
        <v>1E-3</v>
      </c>
      <c r="Z329" s="8">
        <v>9.3329999999999993E-3</v>
      </c>
      <c r="AD329" s="1">
        <v>6.6670000000000002E-3</v>
      </c>
    </row>
    <row r="330" spans="1:46" x14ac:dyDescent="0.2">
      <c r="A330" s="37" t="s">
        <v>43</v>
      </c>
      <c r="B330" s="37" t="s">
        <v>213</v>
      </c>
      <c r="D330" s="6"/>
      <c r="E330" s="6"/>
      <c r="F330" s="6"/>
      <c r="H330" s="28"/>
      <c r="K330" s="6">
        <v>0.150588</v>
      </c>
      <c r="L330" s="6">
        <v>0.02</v>
      </c>
      <c r="M330" s="6"/>
      <c r="N330" s="6">
        <v>0.12823499999999999</v>
      </c>
    </row>
    <row r="331" spans="1:46" x14ac:dyDescent="0.2">
      <c r="A331" s="37" t="s">
        <v>43</v>
      </c>
      <c r="B331" s="37" t="s">
        <v>206</v>
      </c>
      <c r="D331" s="6"/>
      <c r="E331" s="6"/>
      <c r="F331" s="6"/>
      <c r="G331" s="8">
        <v>1.41E-2</v>
      </c>
      <c r="H331" s="28"/>
      <c r="J331" s="8">
        <v>1.41E-2</v>
      </c>
      <c r="L331" s="6"/>
      <c r="M331" s="6"/>
      <c r="N331" s="6"/>
    </row>
    <row r="332" spans="1:46" x14ac:dyDescent="0.2">
      <c r="A332" s="37" t="s">
        <v>52</v>
      </c>
      <c r="B332" s="37" t="s">
        <v>281</v>
      </c>
      <c r="D332" s="6"/>
      <c r="E332" s="6"/>
      <c r="F332" s="6"/>
      <c r="H332" s="28"/>
      <c r="L332" s="6"/>
      <c r="M332" s="6"/>
      <c r="N332" s="6"/>
      <c r="O332" s="8">
        <v>2.0799999999999999E-2</v>
      </c>
      <c r="R332" s="8">
        <v>2.0799999999999999E-2</v>
      </c>
    </row>
    <row r="333" spans="1:46" x14ac:dyDescent="0.2">
      <c r="A333" s="37" t="s">
        <v>50</v>
      </c>
      <c r="B333" s="8" t="s">
        <v>220</v>
      </c>
      <c r="D333" s="6"/>
      <c r="E333" s="6"/>
      <c r="F333" s="6"/>
      <c r="K333" s="6">
        <v>0.2</v>
      </c>
      <c r="L333" s="6">
        <v>8.4900000000000003E-2</v>
      </c>
      <c r="M333" s="6"/>
      <c r="N333" s="6">
        <v>0.221225</v>
      </c>
      <c r="R333" s="8">
        <v>6.3674999999999995E-2</v>
      </c>
      <c r="AA333" s="2"/>
      <c r="AB333" s="2"/>
      <c r="AC333" s="2"/>
      <c r="AD333" s="2"/>
    </row>
    <row r="334" spans="1:46" x14ac:dyDescent="0.2">
      <c r="A334" s="37" t="s">
        <v>45</v>
      </c>
      <c r="B334" s="37" t="s">
        <v>465</v>
      </c>
      <c r="D334" s="6"/>
      <c r="E334" s="6"/>
      <c r="F334" s="6"/>
      <c r="H334" s="28"/>
      <c r="L334" s="6"/>
      <c r="M334" s="6"/>
      <c r="N334" s="6"/>
      <c r="AE334" s="61">
        <v>0.40500000000000003</v>
      </c>
      <c r="AF334" s="61">
        <v>0.56325199999999997</v>
      </c>
      <c r="AG334" s="61"/>
      <c r="AH334" s="61">
        <v>0.54581299999999999</v>
      </c>
      <c r="AI334" s="2">
        <v>0.495</v>
      </c>
      <c r="AJ334" s="2"/>
      <c r="AK334" s="2">
        <v>0.02</v>
      </c>
      <c r="AL334" s="2">
        <v>0.65581299999999998</v>
      </c>
      <c r="AM334" s="8">
        <v>0.58499999999999996</v>
      </c>
      <c r="AN334" s="8"/>
      <c r="AO334" s="8">
        <v>0.02</v>
      </c>
      <c r="AP334" s="8">
        <v>0.74581299999999995</v>
      </c>
      <c r="AQ334" s="2">
        <v>0.67500000000000004</v>
      </c>
      <c r="AR334" s="2"/>
      <c r="AS334" s="2">
        <v>0.01</v>
      </c>
      <c r="AT334" s="2">
        <v>0.82581300000000002</v>
      </c>
    </row>
    <row r="335" spans="1:46" x14ac:dyDescent="0.2">
      <c r="A335" s="37" t="s">
        <v>47</v>
      </c>
      <c r="B335" s="8" t="s">
        <v>438</v>
      </c>
      <c r="D335" s="6"/>
      <c r="E335" s="6"/>
      <c r="F335" s="6"/>
      <c r="L335" s="6"/>
      <c r="M335" s="6"/>
      <c r="N335" s="6"/>
      <c r="AA335" s="2">
        <v>0.245224</v>
      </c>
      <c r="AB335" s="2"/>
      <c r="AC335" s="2"/>
      <c r="AD335" s="2">
        <v>0.245224</v>
      </c>
    </row>
    <row r="336" spans="1:46" x14ac:dyDescent="0.2">
      <c r="A336" s="7" t="s">
        <v>47</v>
      </c>
      <c r="B336" s="7" t="s">
        <v>66</v>
      </c>
      <c r="D336" s="6"/>
      <c r="E336" s="6"/>
      <c r="F336" s="6">
        <v>0.114</v>
      </c>
      <c r="L336" s="6"/>
      <c r="M336" s="6"/>
      <c r="N336" s="6"/>
    </row>
    <row r="337" spans="1:46" x14ac:dyDescent="0.2">
      <c r="A337" s="7" t="s">
        <v>45</v>
      </c>
      <c r="B337" s="7" t="s">
        <v>113</v>
      </c>
      <c r="C337" s="6">
        <v>0.72160000000000002</v>
      </c>
      <c r="D337" s="6"/>
      <c r="E337" s="6"/>
      <c r="F337" s="6">
        <v>0.79972500000000002</v>
      </c>
      <c r="G337" s="8">
        <v>7.79</v>
      </c>
      <c r="J337" s="8">
        <v>7.79</v>
      </c>
      <c r="L337" s="6"/>
      <c r="M337" s="6"/>
      <c r="N337" s="6"/>
    </row>
    <row r="338" spans="1:46" x14ac:dyDescent="0.2">
      <c r="A338" s="7" t="s">
        <v>46</v>
      </c>
      <c r="B338" s="7" t="s">
        <v>114</v>
      </c>
      <c r="C338" s="6">
        <v>0.35</v>
      </c>
      <c r="D338" s="6"/>
      <c r="E338" s="6"/>
      <c r="F338" s="6">
        <v>0.44500000000000001</v>
      </c>
      <c r="G338" s="8">
        <v>0.435</v>
      </c>
      <c r="J338" s="8">
        <v>0.53</v>
      </c>
      <c r="K338" s="6">
        <v>0.92700000000000005</v>
      </c>
      <c r="L338" s="6"/>
      <c r="M338" s="6"/>
      <c r="N338" s="6">
        <v>1.022</v>
      </c>
      <c r="O338" s="8">
        <v>0.62</v>
      </c>
      <c r="P338" s="8">
        <v>1.8</v>
      </c>
      <c r="Q338" s="8">
        <v>1.28</v>
      </c>
      <c r="R338" s="8">
        <v>2.5</v>
      </c>
      <c r="S338" s="6">
        <v>2.2999999999999998</v>
      </c>
      <c r="U338" s="2">
        <v>0.1</v>
      </c>
      <c r="V338" s="2">
        <v>3</v>
      </c>
      <c r="Y338" s="8">
        <v>0.1</v>
      </c>
      <c r="Z338" s="8">
        <v>0.7</v>
      </c>
    </row>
    <row r="339" spans="1:46" x14ac:dyDescent="0.2">
      <c r="A339" s="7" t="s">
        <v>45</v>
      </c>
      <c r="B339" s="7" t="s">
        <v>208</v>
      </c>
      <c r="D339" s="6"/>
      <c r="E339" s="6"/>
      <c r="F339" s="6"/>
      <c r="K339" s="6">
        <v>0.73</v>
      </c>
      <c r="L339" s="6">
        <v>0.04</v>
      </c>
      <c r="M339" s="6"/>
      <c r="N339" s="6">
        <v>0.48499999999999999</v>
      </c>
    </row>
    <row r="340" spans="1:46" x14ac:dyDescent="0.2">
      <c r="A340" s="7" t="s">
        <v>44</v>
      </c>
      <c r="B340" s="7" t="s">
        <v>276</v>
      </c>
      <c r="D340" s="6"/>
      <c r="E340" s="6"/>
      <c r="F340" s="6"/>
      <c r="L340" s="6"/>
      <c r="M340" s="6"/>
      <c r="N340" s="6"/>
      <c r="O340" s="8">
        <v>0.1</v>
      </c>
      <c r="R340" s="8">
        <v>0.1</v>
      </c>
    </row>
    <row r="341" spans="1:46" x14ac:dyDescent="0.2">
      <c r="A341" s="7" t="s">
        <v>53</v>
      </c>
      <c r="B341" s="7" t="s">
        <v>162</v>
      </c>
      <c r="C341" s="6">
        <v>9.5294000000000004E-2</v>
      </c>
      <c r="D341" s="6"/>
      <c r="E341" s="6"/>
      <c r="F341" s="6">
        <v>0.05</v>
      </c>
      <c r="L341" s="6"/>
      <c r="M341" s="6"/>
      <c r="N341" s="6"/>
    </row>
    <row r="342" spans="1:46" x14ac:dyDescent="0.2">
      <c r="A342" s="7" t="s">
        <v>45</v>
      </c>
      <c r="B342" s="7" t="s">
        <v>115</v>
      </c>
      <c r="C342" s="6">
        <v>0.71</v>
      </c>
      <c r="D342" s="6">
        <v>0.2</v>
      </c>
      <c r="E342" s="6">
        <v>0.01</v>
      </c>
      <c r="F342" s="6">
        <v>0.82</v>
      </c>
      <c r="G342" s="8">
        <v>1.22</v>
      </c>
      <c r="I342" s="8">
        <v>0.01</v>
      </c>
      <c r="J342" s="8">
        <v>1.33</v>
      </c>
      <c r="L342" s="6"/>
      <c r="M342" s="6"/>
      <c r="N342" s="6"/>
    </row>
    <row r="343" spans="1:46" x14ac:dyDescent="0.2">
      <c r="A343" s="7" t="s">
        <v>48</v>
      </c>
      <c r="B343" s="7" t="s">
        <v>501</v>
      </c>
      <c r="D343" s="6"/>
      <c r="E343" s="6"/>
      <c r="F343" s="6"/>
      <c r="L343" s="6"/>
      <c r="M343" s="6"/>
      <c r="N343" s="6"/>
      <c r="AA343" s="1">
        <v>0.9</v>
      </c>
      <c r="AB343" s="1">
        <v>0.25</v>
      </c>
      <c r="AD343" s="1">
        <v>1.1499999999999999</v>
      </c>
    </row>
    <row r="344" spans="1:46" x14ac:dyDescent="0.2">
      <c r="A344" s="9" t="s">
        <v>50</v>
      </c>
      <c r="B344" s="9" t="s">
        <v>152</v>
      </c>
      <c r="C344" s="6">
        <v>1</v>
      </c>
      <c r="D344" s="6"/>
      <c r="E344" s="6"/>
      <c r="F344" s="6">
        <v>1</v>
      </c>
      <c r="G344" s="8">
        <v>1</v>
      </c>
      <c r="J344" s="8">
        <v>1</v>
      </c>
      <c r="K344" s="6">
        <v>0.25</v>
      </c>
      <c r="L344" s="6"/>
      <c r="M344" s="6"/>
      <c r="N344" s="6">
        <v>0.25</v>
      </c>
      <c r="O344" s="8">
        <v>0.80823500000000004</v>
      </c>
      <c r="R344" s="8">
        <v>0.80823500000000004</v>
      </c>
    </row>
    <row r="345" spans="1:46" x14ac:dyDescent="0.2">
      <c r="A345" s="7" t="s">
        <v>48</v>
      </c>
      <c r="B345" s="7" t="s">
        <v>116</v>
      </c>
      <c r="C345" s="6">
        <v>0.58499999999999996</v>
      </c>
      <c r="D345" s="6">
        <v>24</v>
      </c>
      <c r="E345" s="6">
        <v>0.1</v>
      </c>
      <c r="F345" s="6">
        <v>9.0790000000000006</v>
      </c>
      <c r="G345" s="8">
        <v>0.6</v>
      </c>
      <c r="I345" s="8">
        <v>0.1</v>
      </c>
      <c r="J345" s="8">
        <v>6.7</v>
      </c>
      <c r="K345" s="6">
        <v>0.73</v>
      </c>
      <c r="M345" s="2">
        <v>0.1</v>
      </c>
      <c r="N345" s="2">
        <v>6.83</v>
      </c>
      <c r="Q345" s="8">
        <v>0.1</v>
      </c>
      <c r="R345" s="8">
        <v>6.1</v>
      </c>
    </row>
    <row r="346" spans="1:46" x14ac:dyDescent="0.2">
      <c r="A346" s="43" t="s">
        <v>50</v>
      </c>
      <c r="B346" s="43" t="s">
        <v>520</v>
      </c>
      <c r="D346" s="6"/>
      <c r="E346" s="6"/>
      <c r="F346" s="6"/>
      <c r="AM346" s="10">
        <v>1</v>
      </c>
      <c r="AN346" s="10">
        <v>4</v>
      </c>
      <c r="AO346" s="10">
        <v>1</v>
      </c>
      <c r="AP346" s="10">
        <v>4</v>
      </c>
      <c r="AQ346" s="1">
        <v>4</v>
      </c>
      <c r="AS346" s="1">
        <v>1</v>
      </c>
      <c r="AT346" s="1">
        <v>7</v>
      </c>
    </row>
    <row r="347" spans="1:46" x14ac:dyDescent="0.2">
      <c r="A347" s="7" t="s">
        <v>49</v>
      </c>
      <c r="B347" s="7" t="s">
        <v>412</v>
      </c>
      <c r="D347" s="6"/>
      <c r="E347" s="6"/>
      <c r="F347" s="6"/>
      <c r="AA347" s="1">
        <v>1.2</v>
      </c>
      <c r="AD347" s="1">
        <v>1.2</v>
      </c>
    </row>
    <row r="348" spans="1:46" x14ac:dyDescent="0.2">
      <c r="A348" s="7" t="s">
        <v>48</v>
      </c>
      <c r="B348" s="7" t="s">
        <v>371</v>
      </c>
      <c r="D348" s="6"/>
      <c r="E348" s="6"/>
      <c r="F348" s="6"/>
      <c r="W348" s="8">
        <v>0.125139</v>
      </c>
      <c r="X348" s="8">
        <v>3.5000000000000001E-3</v>
      </c>
      <c r="Z348" s="8">
        <v>0.126305</v>
      </c>
      <c r="AA348" s="1">
        <v>0.39</v>
      </c>
      <c r="AD348" s="1">
        <v>0.39233400000000002</v>
      </c>
    </row>
    <row r="349" spans="1:46" x14ac:dyDescent="0.2">
      <c r="A349" s="7" t="s">
        <v>43</v>
      </c>
      <c r="B349" s="7" t="s">
        <v>258</v>
      </c>
      <c r="D349" s="6"/>
      <c r="E349" s="6"/>
      <c r="F349" s="6"/>
      <c r="O349" s="8">
        <v>0.62</v>
      </c>
      <c r="P349" s="8">
        <v>0.28000000000000003</v>
      </c>
      <c r="R349" s="8">
        <v>0.9</v>
      </c>
    </row>
    <row r="350" spans="1:46" x14ac:dyDescent="0.2">
      <c r="A350" s="9" t="s">
        <v>50</v>
      </c>
      <c r="B350" s="9" t="s">
        <v>480</v>
      </c>
      <c r="D350" s="6"/>
      <c r="E350" s="6"/>
      <c r="F350" s="6"/>
      <c r="H350" s="28"/>
      <c r="AI350" s="1">
        <v>0.42</v>
      </c>
      <c r="AL350" s="1">
        <v>0.42</v>
      </c>
      <c r="AM350" s="10">
        <v>0.51</v>
      </c>
      <c r="AP350" s="10">
        <v>0.51</v>
      </c>
      <c r="AQ350" s="1">
        <v>0.6</v>
      </c>
      <c r="AT350" s="1">
        <v>0.6</v>
      </c>
    </row>
    <row r="351" spans="1:46" x14ac:dyDescent="0.2">
      <c r="A351" s="37" t="s">
        <v>47</v>
      </c>
      <c r="B351" s="8" t="s">
        <v>219</v>
      </c>
      <c r="D351" s="6"/>
      <c r="E351" s="6"/>
      <c r="F351" s="6"/>
      <c r="K351" s="6">
        <v>0.29499999999999998</v>
      </c>
      <c r="L351" s="2">
        <v>0.17499999999999999</v>
      </c>
      <c r="N351" s="2">
        <v>0.33875</v>
      </c>
      <c r="O351" s="8">
        <v>0.38500000000000001</v>
      </c>
      <c r="R351" s="8">
        <v>0.42875000000000002</v>
      </c>
      <c r="S351" s="6">
        <v>0.47</v>
      </c>
      <c r="V351" s="2">
        <v>0.51375000000000004</v>
      </c>
      <c r="W351" s="8">
        <v>0.6</v>
      </c>
      <c r="Z351" s="8">
        <v>0.64375000000000004</v>
      </c>
      <c r="AA351" s="2">
        <v>0.7</v>
      </c>
      <c r="AB351" s="2">
        <v>2</v>
      </c>
      <c r="AC351" s="2">
        <v>0.1</v>
      </c>
      <c r="AD351" s="2">
        <v>1.466666</v>
      </c>
      <c r="AE351" s="16">
        <v>1.2</v>
      </c>
      <c r="AG351" s="16">
        <v>0.1</v>
      </c>
      <c r="AH351" s="16">
        <v>2.2666659999999998</v>
      </c>
      <c r="AI351" s="1">
        <v>1.2</v>
      </c>
      <c r="AJ351" s="1">
        <v>2</v>
      </c>
      <c r="AK351" s="1">
        <v>0.1</v>
      </c>
      <c r="AL351" s="1">
        <v>2.9333339999999999</v>
      </c>
      <c r="AM351" s="10">
        <v>1</v>
      </c>
      <c r="AP351" s="10">
        <v>1.7666660000000001</v>
      </c>
      <c r="AQ351" s="1">
        <v>1</v>
      </c>
      <c r="AT351" s="1">
        <v>1.7666679999999999</v>
      </c>
    </row>
    <row r="352" spans="1:46" x14ac:dyDescent="0.2">
      <c r="A352" s="9" t="s">
        <v>47</v>
      </c>
      <c r="B352" s="9" t="s">
        <v>159</v>
      </c>
      <c r="C352" s="6">
        <v>0.125</v>
      </c>
      <c r="D352" s="6"/>
      <c r="E352" s="6"/>
      <c r="F352" s="6">
        <v>0.125</v>
      </c>
    </row>
    <row r="353" spans="1:42" x14ac:dyDescent="0.2">
      <c r="A353" s="7" t="s">
        <v>44</v>
      </c>
      <c r="B353" s="7" t="s">
        <v>231</v>
      </c>
      <c r="D353" s="6"/>
      <c r="E353" s="6"/>
      <c r="F353" s="6"/>
      <c r="K353" s="6">
        <v>0.27</v>
      </c>
      <c r="N353" s="2">
        <v>0.27</v>
      </c>
    </row>
    <row r="354" spans="1:42" x14ac:dyDescent="0.2">
      <c r="A354" s="9" t="s">
        <v>44</v>
      </c>
      <c r="B354" s="9" t="s">
        <v>145</v>
      </c>
      <c r="C354" s="6">
        <v>0.27500000000000002</v>
      </c>
      <c r="D354" s="6">
        <v>7.0999999999999994E-2</v>
      </c>
      <c r="E354" s="6"/>
      <c r="F354" s="6">
        <v>0.29275000000000001</v>
      </c>
      <c r="G354" s="8">
        <v>0.36</v>
      </c>
      <c r="H354" s="28"/>
      <c r="J354" s="8">
        <v>0.37774999999999997</v>
      </c>
      <c r="K354" s="6">
        <v>0.44500000000000001</v>
      </c>
      <c r="N354" s="2">
        <v>0.46274999999999999</v>
      </c>
      <c r="R354" s="8">
        <v>1.7749999999999998E-2</v>
      </c>
    </row>
    <row r="355" spans="1:42" x14ac:dyDescent="0.2">
      <c r="A355" s="37" t="s">
        <v>49</v>
      </c>
      <c r="B355" s="37" t="s">
        <v>361</v>
      </c>
      <c r="D355" s="6"/>
      <c r="E355" s="6"/>
      <c r="F355" s="6"/>
      <c r="W355" s="28"/>
      <c r="X355" s="28">
        <v>0.17147999999999999</v>
      </c>
      <c r="Y355" s="28"/>
      <c r="Z355" s="28">
        <v>4.2869999999999998E-2</v>
      </c>
      <c r="AA355" s="2"/>
      <c r="AB355" s="2"/>
      <c r="AC355" s="2"/>
      <c r="AD355" s="2">
        <v>0.12861</v>
      </c>
      <c r="AE355" s="52"/>
      <c r="AF355" s="52"/>
      <c r="AG355" s="52"/>
      <c r="AH355" s="52"/>
      <c r="AI355" s="2"/>
      <c r="AJ355" s="2"/>
      <c r="AK355" s="2"/>
      <c r="AL355" s="2"/>
    </row>
    <row r="356" spans="1:42" x14ac:dyDescent="0.2">
      <c r="A356" s="9" t="s">
        <v>51</v>
      </c>
      <c r="B356" s="9" t="s">
        <v>176</v>
      </c>
      <c r="D356" s="6"/>
      <c r="E356" s="6"/>
      <c r="F356" s="6"/>
      <c r="H356" s="28">
        <v>3.0000000000000001E-3</v>
      </c>
      <c r="J356" s="8">
        <v>1E-3</v>
      </c>
      <c r="N356" s="2">
        <v>2E-3</v>
      </c>
    </row>
    <row r="357" spans="1:42" x14ac:dyDescent="0.2">
      <c r="A357" s="9" t="s">
        <v>48</v>
      </c>
      <c r="B357" s="9" t="s">
        <v>483</v>
      </c>
      <c r="D357" s="6"/>
      <c r="E357" s="6"/>
      <c r="F357" s="6"/>
      <c r="H357" s="28"/>
      <c r="AK357" s="1">
        <v>1.4999999999999999E-2</v>
      </c>
      <c r="AL357" s="1">
        <v>1.4999999999999999E-2</v>
      </c>
    </row>
    <row r="358" spans="1:42" x14ac:dyDescent="0.2">
      <c r="A358" s="9" t="s">
        <v>47</v>
      </c>
      <c r="B358" s="9" t="s">
        <v>117</v>
      </c>
      <c r="C358" s="6">
        <v>0.35</v>
      </c>
      <c r="D358" s="6"/>
      <c r="E358" s="6"/>
      <c r="F358" s="6">
        <v>0.35</v>
      </c>
    </row>
    <row r="359" spans="1:42" x14ac:dyDescent="0.2">
      <c r="A359" s="37" t="s">
        <v>43</v>
      </c>
      <c r="B359" s="37" t="s">
        <v>355</v>
      </c>
      <c r="D359" s="6"/>
      <c r="E359" s="6"/>
      <c r="F359" s="6"/>
      <c r="W359" s="28">
        <v>0.375</v>
      </c>
      <c r="X359" s="28">
        <v>4.7112679999999996</v>
      </c>
      <c r="Y359" s="28"/>
      <c r="Z359" s="28">
        <v>1.5528169999999999</v>
      </c>
      <c r="AA359" s="2">
        <v>0.76320399999999999</v>
      </c>
      <c r="AB359" s="2"/>
      <c r="AC359" s="2"/>
      <c r="AD359" s="2">
        <v>1.9410210000000001</v>
      </c>
      <c r="AE359" s="52">
        <v>1.151408</v>
      </c>
      <c r="AF359" s="52"/>
      <c r="AG359" s="52"/>
      <c r="AH359" s="52">
        <v>2.3292250000000001</v>
      </c>
      <c r="AI359" s="2">
        <v>0.76980599999999999</v>
      </c>
      <c r="AJ359" s="2"/>
      <c r="AK359" s="2">
        <v>0.76980599999999999</v>
      </c>
      <c r="AL359" s="2">
        <v>2.7174290000000001</v>
      </c>
      <c r="AM359" s="10">
        <v>7.4379999999999997</v>
      </c>
      <c r="AP359" s="10">
        <v>7.4379999999999997</v>
      </c>
    </row>
    <row r="360" spans="1:42" x14ac:dyDescent="0.2">
      <c r="A360" s="37" t="s">
        <v>44</v>
      </c>
      <c r="B360" s="37" t="s">
        <v>470</v>
      </c>
      <c r="D360" s="6"/>
      <c r="E360" s="6"/>
      <c r="F360" s="6"/>
      <c r="W360" s="28"/>
      <c r="X360" s="28"/>
      <c r="Y360" s="28"/>
      <c r="Z360" s="28"/>
      <c r="AA360" s="2"/>
      <c r="AB360" s="2"/>
      <c r="AC360" s="2"/>
      <c r="AD360" s="2"/>
      <c r="AE360" s="52">
        <v>0.52941199999999999</v>
      </c>
      <c r="AF360" s="52"/>
      <c r="AG360" s="52"/>
      <c r="AH360" s="52">
        <v>0.52941199999999999</v>
      </c>
      <c r="AI360" s="2"/>
      <c r="AJ360" s="2"/>
      <c r="AK360" s="2"/>
      <c r="AL360" s="2"/>
    </row>
    <row r="361" spans="1:42" x14ac:dyDescent="0.2">
      <c r="A361" s="9" t="s">
        <v>51</v>
      </c>
      <c r="B361" s="9" t="s">
        <v>205</v>
      </c>
      <c r="D361" s="6"/>
      <c r="E361" s="6"/>
      <c r="F361" s="6"/>
      <c r="G361" s="8">
        <v>8.4706000000000004E-2</v>
      </c>
      <c r="J361" s="8">
        <v>8.4706000000000004E-2</v>
      </c>
      <c r="K361" s="6">
        <v>5.2352999999999997E-2</v>
      </c>
      <c r="N361" s="2">
        <v>5.2352999999999997E-2</v>
      </c>
    </row>
    <row r="362" spans="1:42" x14ac:dyDescent="0.2">
      <c r="A362" s="7" t="s">
        <v>45</v>
      </c>
      <c r="B362" s="7" t="s">
        <v>118</v>
      </c>
      <c r="C362" s="6">
        <v>0.20614099999999999</v>
      </c>
      <c r="D362" s="6"/>
      <c r="E362" s="6"/>
      <c r="F362" s="32">
        <v>3.119551</v>
      </c>
      <c r="G362" s="8">
        <v>8.2276000000000002E-2</v>
      </c>
      <c r="J362" s="8">
        <v>8.2276000000000002E-2</v>
      </c>
      <c r="K362" s="6">
        <v>0.27941199999999999</v>
      </c>
      <c r="N362" s="2">
        <v>0.27941199999999999</v>
      </c>
    </row>
    <row r="363" spans="1:42" x14ac:dyDescent="0.2">
      <c r="A363" s="37" t="s">
        <v>50</v>
      </c>
      <c r="B363" s="37" t="s">
        <v>305</v>
      </c>
      <c r="D363" s="6"/>
      <c r="E363" s="6"/>
      <c r="F363" s="6"/>
      <c r="S363" s="6">
        <v>0.24470600000000001</v>
      </c>
      <c r="T363" s="2">
        <v>0.96</v>
      </c>
      <c r="V363" s="2">
        <v>0.48470600000000003</v>
      </c>
      <c r="W363" s="8">
        <v>0.45</v>
      </c>
      <c r="Z363" s="8">
        <v>0.69</v>
      </c>
      <c r="AA363" s="2">
        <v>0.54</v>
      </c>
      <c r="AB363" s="2"/>
      <c r="AC363" s="2"/>
      <c r="AD363" s="2">
        <v>0.78</v>
      </c>
      <c r="AE363" s="52">
        <v>0.63</v>
      </c>
      <c r="AF363" s="52"/>
      <c r="AH363" s="52">
        <v>0.87</v>
      </c>
      <c r="AI363" s="2"/>
      <c r="AJ363" s="2"/>
      <c r="AK363" s="2"/>
      <c r="AL363" s="2"/>
    </row>
    <row r="364" spans="1:42" x14ac:dyDescent="0.2">
      <c r="A364" s="43" t="s">
        <v>45</v>
      </c>
      <c r="B364" s="43" t="s">
        <v>240</v>
      </c>
      <c r="D364" s="6"/>
      <c r="E364" s="6"/>
      <c r="F364" s="6"/>
      <c r="O364" s="8">
        <v>1.75</v>
      </c>
      <c r="P364" s="8">
        <v>2.7</v>
      </c>
      <c r="Q364" s="8">
        <v>0.1</v>
      </c>
      <c r="R364" s="8">
        <v>2.75</v>
      </c>
      <c r="V364" s="2">
        <v>1.8</v>
      </c>
    </row>
    <row r="365" spans="1:42" x14ac:dyDescent="0.2">
      <c r="A365" s="7" t="s">
        <v>47</v>
      </c>
      <c r="B365" s="7" t="s">
        <v>171</v>
      </c>
      <c r="D365" s="6"/>
      <c r="E365" s="6"/>
      <c r="F365" s="6"/>
      <c r="G365" s="8">
        <v>0.7</v>
      </c>
      <c r="H365" s="8">
        <v>1</v>
      </c>
      <c r="I365" s="8">
        <v>1.9</v>
      </c>
      <c r="J365" s="8">
        <v>3.7666659999999998</v>
      </c>
      <c r="N365" s="2">
        <v>0.83333400000000002</v>
      </c>
      <c r="AA365" s="1">
        <v>0.82499999999999996</v>
      </c>
      <c r="AB365" s="1">
        <v>2.5000000000000001E-2</v>
      </c>
      <c r="AC365" s="1">
        <v>2.5000000000000001E-2</v>
      </c>
      <c r="AD365" s="1">
        <v>0.59</v>
      </c>
    </row>
    <row r="366" spans="1:42" x14ac:dyDescent="0.2">
      <c r="A366" s="9" t="s">
        <v>47</v>
      </c>
      <c r="B366" s="9" t="s">
        <v>273</v>
      </c>
      <c r="D366" s="6"/>
      <c r="E366" s="6"/>
      <c r="F366" s="6"/>
      <c r="O366" s="8">
        <v>0.26327099999999998</v>
      </c>
      <c r="P366" s="8">
        <v>2.5000000000000001E-2</v>
      </c>
      <c r="R366" s="8">
        <v>0.27577099999999999</v>
      </c>
      <c r="V366" s="2">
        <v>1.2500000000000001E-2</v>
      </c>
    </row>
    <row r="367" spans="1:42" x14ac:dyDescent="0.2">
      <c r="A367" s="9" t="s">
        <v>43</v>
      </c>
      <c r="B367" s="9" t="s">
        <v>449</v>
      </c>
      <c r="D367" s="6"/>
      <c r="E367" s="6"/>
      <c r="F367" s="6"/>
      <c r="H367" s="28"/>
      <c r="AE367" s="16">
        <v>2.5000000000000001E-3</v>
      </c>
      <c r="AF367" s="16">
        <v>2.5000000000000001E-3</v>
      </c>
      <c r="AH367" s="16">
        <v>3.333E-3</v>
      </c>
      <c r="AL367" s="1">
        <v>1.6670000000000001E-3</v>
      </c>
    </row>
    <row r="368" spans="1:42" x14ac:dyDescent="0.2">
      <c r="A368" s="7" t="s">
        <v>45</v>
      </c>
      <c r="B368" s="7" t="s">
        <v>107</v>
      </c>
      <c r="D368" s="6"/>
      <c r="E368" s="6"/>
      <c r="F368" s="6">
        <v>1.53</v>
      </c>
    </row>
    <row r="369" spans="1:50" x14ac:dyDescent="0.2">
      <c r="A369" s="9" t="s">
        <v>43</v>
      </c>
      <c r="B369" s="9" t="s">
        <v>144</v>
      </c>
      <c r="C369" s="6">
        <v>7.9899999999999999E-2</v>
      </c>
      <c r="D369" s="6">
        <v>7.1999999999999995E-2</v>
      </c>
      <c r="E369" s="6"/>
      <c r="F369" s="6">
        <v>9.7900000000000001E-2</v>
      </c>
      <c r="H369" s="28"/>
      <c r="J369" s="8">
        <v>5.3999999999999999E-2</v>
      </c>
    </row>
    <row r="370" spans="1:50" x14ac:dyDescent="0.2">
      <c r="A370" s="7" t="s">
        <v>49</v>
      </c>
      <c r="B370" s="7" t="s">
        <v>108</v>
      </c>
      <c r="D370" s="6"/>
      <c r="E370" s="6"/>
      <c r="F370" s="6">
        <v>8.7500000000000008E-3</v>
      </c>
    </row>
    <row r="371" spans="1:50" x14ac:dyDescent="0.2">
      <c r="A371" s="9" t="s">
        <v>43</v>
      </c>
      <c r="B371" s="9" t="s">
        <v>233</v>
      </c>
      <c r="D371" s="6"/>
      <c r="E371" s="6"/>
      <c r="F371" s="6"/>
      <c r="H371" s="28"/>
      <c r="K371" s="6">
        <v>0.32</v>
      </c>
      <c r="N371" s="2">
        <v>0.23</v>
      </c>
    </row>
    <row r="372" spans="1:50" x14ac:dyDescent="0.2">
      <c r="A372" s="37" t="s">
        <v>490</v>
      </c>
      <c r="B372" s="37" t="s">
        <v>491</v>
      </c>
      <c r="D372" s="6"/>
      <c r="E372" s="6"/>
      <c r="F372" s="6"/>
      <c r="AI372" s="2">
        <v>0.42</v>
      </c>
      <c r="AJ372" s="2">
        <v>0.47699999999999998</v>
      </c>
      <c r="AK372" s="2"/>
      <c r="AL372" s="2">
        <v>0.53925000000000001</v>
      </c>
      <c r="AM372" s="8">
        <v>0.51</v>
      </c>
      <c r="AN372" s="8"/>
      <c r="AO372" s="8"/>
      <c r="AP372" s="8">
        <v>0.62924999999999998</v>
      </c>
      <c r="AQ372" s="2">
        <v>0.6</v>
      </c>
      <c r="AR372" s="2"/>
      <c r="AS372" s="2"/>
      <c r="AT372" s="2">
        <v>0.71924999999999994</v>
      </c>
      <c r="AU372" s="8">
        <v>0.69</v>
      </c>
      <c r="AV372" s="8"/>
      <c r="AW372" s="8"/>
      <c r="AX372" s="8">
        <v>0.80925000000000002</v>
      </c>
    </row>
    <row r="373" spans="1:50" x14ac:dyDescent="0.2">
      <c r="A373" s="44" t="s">
        <v>44</v>
      </c>
      <c r="B373" s="44" t="s">
        <v>344</v>
      </c>
      <c r="D373" s="6"/>
      <c r="E373" s="6"/>
      <c r="F373" s="6"/>
      <c r="H373" s="28"/>
      <c r="X373" s="8">
        <v>0.15</v>
      </c>
      <c r="Y373" s="8">
        <v>0.05</v>
      </c>
      <c r="Z373" s="8">
        <v>0.125</v>
      </c>
      <c r="AD373" s="1">
        <v>7.4999999999999997E-2</v>
      </c>
    </row>
    <row r="374" spans="1:50" x14ac:dyDescent="0.2">
      <c r="A374" s="9" t="s">
        <v>49</v>
      </c>
      <c r="B374" s="9" t="s">
        <v>442</v>
      </c>
      <c r="D374" s="6"/>
      <c r="E374" s="6"/>
      <c r="F374" s="6"/>
      <c r="H374" s="28"/>
      <c r="AE374" s="16">
        <v>9.5294000000000004E-2</v>
      </c>
      <c r="AF374" s="16">
        <v>1.2E-2</v>
      </c>
      <c r="AH374" s="16">
        <v>9.9293999999999993E-2</v>
      </c>
      <c r="AL374" s="1">
        <v>8.0000000000000002E-3</v>
      </c>
    </row>
    <row r="375" spans="1:50" x14ac:dyDescent="0.2">
      <c r="A375" s="9" t="s">
        <v>44</v>
      </c>
      <c r="B375" s="9" t="s">
        <v>130</v>
      </c>
      <c r="C375" s="6">
        <v>0.20267099999999999</v>
      </c>
      <c r="D375" s="6"/>
      <c r="E375" s="6"/>
      <c r="F375" s="6">
        <v>0.20267099999999999</v>
      </c>
    </row>
    <row r="376" spans="1:50" x14ac:dyDescent="0.2">
      <c r="A376" s="9" t="s">
        <v>43</v>
      </c>
      <c r="B376" s="9" t="s">
        <v>435</v>
      </c>
      <c r="D376" s="6"/>
      <c r="E376" s="6"/>
      <c r="F376" s="6"/>
      <c r="AE376" s="16">
        <v>0.71499999999999997</v>
      </c>
      <c r="AF376" s="16">
        <v>0.125</v>
      </c>
      <c r="AG376" s="16">
        <v>0.13</v>
      </c>
      <c r="AH376" s="16">
        <v>0.97</v>
      </c>
    </row>
    <row r="377" spans="1:50" x14ac:dyDescent="0.2">
      <c r="A377" s="9" t="s">
        <v>46</v>
      </c>
      <c r="B377" s="9" t="s">
        <v>517</v>
      </c>
      <c r="D377" s="6"/>
      <c r="E377" s="6"/>
      <c r="F377" s="6"/>
      <c r="AI377" s="1">
        <v>8.8200000000000001E-2</v>
      </c>
      <c r="AL377" s="1">
        <v>8.8200000000000001E-2</v>
      </c>
      <c r="AM377" s="10">
        <v>0.435</v>
      </c>
      <c r="AP377" s="10">
        <v>0.435</v>
      </c>
    </row>
    <row r="378" spans="1:50" x14ac:dyDescent="0.2">
      <c r="A378" s="9" t="s">
        <v>45</v>
      </c>
      <c r="B378" s="9" t="s">
        <v>437</v>
      </c>
      <c r="D378" s="6"/>
      <c r="E378" s="6"/>
      <c r="F378" s="6"/>
      <c r="AA378" s="1">
        <v>0.87176500000000001</v>
      </c>
      <c r="AD378" s="1">
        <v>0.87176500000000001</v>
      </c>
      <c r="AE378" s="16">
        <v>1.575</v>
      </c>
      <c r="AF378" s="16">
        <v>3</v>
      </c>
      <c r="AG378" s="16">
        <v>0.354688</v>
      </c>
      <c r="AH378" s="16">
        <v>4.9296879999999996</v>
      </c>
    </row>
    <row r="379" spans="1:50" x14ac:dyDescent="0.2">
      <c r="A379" s="9" t="s">
        <v>50</v>
      </c>
      <c r="B379" s="9" t="s">
        <v>372</v>
      </c>
      <c r="D379" s="6"/>
      <c r="E379" s="6"/>
      <c r="F379" s="6"/>
      <c r="W379" s="8">
        <v>0.31734699999999999</v>
      </c>
      <c r="X379" s="8">
        <v>8.9999999999999993E-3</v>
      </c>
      <c r="Z379" s="8">
        <v>0.32034699999999999</v>
      </c>
      <c r="AA379" s="1">
        <v>0.20960200000000001</v>
      </c>
      <c r="AD379" s="1">
        <v>0.21560199999999999</v>
      </c>
      <c r="AE379" s="16">
        <v>0.55500000000000005</v>
      </c>
      <c r="AH379" s="16">
        <v>0.55500000000000005</v>
      </c>
    </row>
    <row r="380" spans="1:50" x14ac:dyDescent="0.2">
      <c r="A380" s="37" t="s">
        <v>47</v>
      </c>
      <c r="B380" s="37" t="s">
        <v>250</v>
      </c>
      <c r="D380" s="6"/>
      <c r="E380" s="6"/>
      <c r="F380" s="6"/>
      <c r="H380" s="28"/>
      <c r="O380" s="28">
        <v>0.231765</v>
      </c>
      <c r="P380" s="28">
        <v>0.755</v>
      </c>
      <c r="Q380" s="28"/>
      <c r="R380" s="28">
        <v>0.42051500000000003</v>
      </c>
      <c r="S380" s="6">
        <v>0.32</v>
      </c>
      <c r="V380" s="2">
        <v>0.50875000000000004</v>
      </c>
      <c r="Z380" s="8">
        <v>0.18875</v>
      </c>
      <c r="AA380" s="2"/>
      <c r="AB380" s="2"/>
      <c r="AC380" s="2"/>
      <c r="AD380" s="2">
        <v>0.18875</v>
      </c>
    </row>
    <row r="381" spans="1:50" x14ac:dyDescent="0.2">
      <c r="A381" s="44" t="s">
        <v>51</v>
      </c>
      <c r="B381" s="44" t="s">
        <v>266</v>
      </c>
      <c r="D381" s="6"/>
      <c r="E381" s="6"/>
      <c r="F381" s="6"/>
      <c r="O381" s="8">
        <v>0.46</v>
      </c>
      <c r="R381" s="8">
        <v>0.46</v>
      </c>
    </row>
    <row r="382" spans="1:50" x14ac:dyDescent="0.2">
      <c r="A382" s="44" t="s">
        <v>51</v>
      </c>
      <c r="B382" s="44" t="s">
        <v>239</v>
      </c>
      <c r="D382" s="6"/>
      <c r="E382" s="6"/>
      <c r="F382" s="6"/>
      <c r="O382" s="8">
        <v>1.55</v>
      </c>
      <c r="P382" s="8">
        <v>1.45</v>
      </c>
      <c r="R382" s="8">
        <v>2.2749999999999999</v>
      </c>
      <c r="S382" s="6">
        <v>2</v>
      </c>
      <c r="V382" s="2">
        <v>2.7250000000000001</v>
      </c>
    </row>
    <row r="383" spans="1:50" x14ac:dyDescent="0.2">
      <c r="A383" s="44" t="s">
        <v>47</v>
      </c>
      <c r="B383" s="44" t="s">
        <v>381</v>
      </c>
      <c r="D383" s="6"/>
      <c r="E383" s="6"/>
      <c r="F383" s="6"/>
      <c r="W383" s="8">
        <v>1.04E-2</v>
      </c>
      <c r="Z383" s="8">
        <v>1.04E-2</v>
      </c>
      <c r="AA383" s="1">
        <v>1.7100000000000001E-2</v>
      </c>
      <c r="AD383" s="1">
        <v>1.7100000000000001E-2</v>
      </c>
    </row>
    <row r="384" spans="1:50" x14ac:dyDescent="0.2">
      <c r="A384" s="44" t="s">
        <v>52</v>
      </c>
      <c r="B384" s="44" t="s">
        <v>461</v>
      </c>
      <c r="D384" s="6"/>
      <c r="E384" s="6"/>
      <c r="F384" s="6"/>
      <c r="AE384" s="16">
        <v>0.63</v>
      </c>
      <c r="AH384" s="16">
        <v>0.63</v>
      </c>
      <c r="AI384" s="1">
        <v>0.73</v>
      </c>
      <c r="AK384" s="1">
        <v>2.5000000000000001E-2</v>
      </c>
      <c r="AL384" s="1">
        <v>0.755</v>
      </c>
    </row>
    <row r="385" spans="1:50" x14ac:dyDescent="0.2">
      <c r="A385" s="7" t="s">
        <v>52</v>
      </c>
      <c r="B385" s="7" t="s">
        <v>164</v>
      </c>
      <c r="C385" s="6">
        <v>0.33352900000000002</v>
      </c>
      <c r="D385" s="6"/>
      <c r="E385" s="6"/>
      <c r="F385" s="6">
        <v>0.17499999999999999</v>
      </c>
    </row>
    <row r="386" spans="1:50" x14ac:dyDescent="0.2">
      <c r="A386" s="7" t="s">
        <v>50</v>
      </c>
      <c r="B386" s="7" t="s">
        <v>169</v>
      </c>
      <c r="D386" s="6"/>
      <c r="E386" s="6"/>
      <c r="F386" s="6"/>
      <c r="G386" s="8">
        <v>0.9</v>
      </c>
      <c r="H386" s="8">
        <v>12</v>
      </c>
      <c r="I386" s="8">
        <v>0.1</v>
      </c>
      <c r="J386" s="8">
        <v>3.4</v>
      </c>
      <c r="K386" s="6">
        <v>0.9</v>
      </c>
      <c r="L386" s="2">
        <v>8</v>
      </c>
      <c r="M386" s="2">
        <v>0.1</v>
      </c>
      <c r="N386" s="2">
        <v>5.4</v>
      </c>
      <c r="O386" s="8">
        <v>1.9</v>
      </c>
      <c r="Q386" s="8">
        <v>0.1</v>
      </c>
      <c r="R386" s="8">
        <v>6.4</v>
      </c>
      <c r="V386" s="2">
        <v>8.8000000000000007</v>
      </c>
    </row>
    <row r="387" spans="1:50" x14ac:dyDescent="0.2">
      <c r="A387" s="9" t="s">
        <v>49</v>
      </c>
      <c r="B387" s="9" t="s">
        <v>139</v>
      </c>
      <c r="C387" s="6">
        <v>0.27500000000000002</v>
      </c>
      <c r="D387" s="6">
        <v>0.64075000000000004</v>
      </c>
      <c r="E387" s="6"/>
      <c r="F387" s="6">
        <v>0.43518699999999999</v>
      </c>
      <c r="G387" s="8">
        <v>0.36</v>
      </c>
      <c r="H387" s="28"/>
      <c r="J387" s="8">
        <v>0.52018699999999995</v>
      </c>
      <c r="K387" s="6">
        <v>0.44500000000000001</v>
      </c>
      <c r="N387" s="2">
        <v>0.60518700000000003</v>
      </c>
      <c r="R387" s="8">
        <v>0.160189</v>
      </c>
    </row>
    <row r="388" spans="1:50" x14ac:dyDescent="0.2">
      <c r="A388" s="9" t="s">
        <v>43</v>
      </c>
      <c r="B388" s="9" t="s">
        <v>383</v>
      </c>
      <c r="D388" s="6"/>
      <c r="E388" s="6"/>
      <c r="F388" s="6"/>
      <c r="H388" s="28"/>
      <c r="W388" s="8">
        <v>0.494118</v>
      </c>
      <c r="Z388" s="8">
        <v>0.494118</v>
      </c>
      <c r="AA388" s="1">
        <v>0.61499999999999999</v>
      </c>
      <c r="AD388" s="1">
        <v>0.61499999999999999</v>
      </c>
    </row>
    <row r="389" spans="1:50" x14ac:dyDescent="0.2">
      <c r="A389" s="37" t="s">
        <v>45</v>
      </c>
      <c r="B389" s="37" t="s">
        <v>497</v>
      </c>
      <c r="D389" s="6"/>
      <c r="E389" s="6"/>
      <c r="F389" s="6"/>
      <c r="AI389" s="2"/>
      <c r="AJ389" s="2">
        <v>9.2511999999999997E-2</v>
      </c>
      <c r="AK389" s="2"/>
      <c r="AL389" s="2">
        <v>2.3127999999999999E-2</v>
      </c>
      <c r="AM389" s="8"/>
      <c r="AN389" s="8"/>
      <c r="AO389" s="8"/>
      <c r="AP389" s="8">
        <v>6.9384000000000001E-2</v>
      </c>
      <c r="AQ389" s="2"/>
      <c r="AR389" s="2"/>
      <c r="AS389" s="2"/>
      <c r="AT389" s="2"/>
      <c r="AU389" s="8"/>
      <c r="AV389" s="8"/>
      <c r="AW389" s="8"/>
      <c r="AX389" s="8"/>
    </row>
    <row r="390" spans="1:50" x14ac:dyDescent="0.2">
      <c r="A390" s="7" t="s">
        <v>44</v>
      </c>
      <c r="B390" s="7" t="s">
        <v>119</v>
      </c>
      <c r="C390" s="6">
        <v>0.15</v>
      </c>
      <c r="D390" s="6"/>
      <c r="E390" s="6"/>
      <c r="F390" s="6">
        <v>0.15</v>
      </c>
      <c r="G390" s="8">
        <v>0.268235</v>
      </c>
      <c r="J390" s="8">
        <v>0.268235</v>
      </c>
    </row>
    <row r="391" spans="1:50" x14ac:dyDescent="0.2">
      <c r="A391" s="9" t="s">
        <v>47</v>
      </c>
      <c r="B391" s="9" t="s">
        <v>450</v>
      </c>
      <c r="D391" s="6"/>
      <c r="E391" s="6"/>
      <c r="F391" s="6"/>
      <c r="H391" s="28"/>
      <c r="AE391" s="16">
        <v>0.40500000000000003</v>
      </c>
      <c r="AF391" s="16">
        <v>2.5000000000000001E-3</v>
      </c>
      <c r="AH391" s="16">
        <v>0.405833</v>
      </c>
      <c r="AI391" s="1">
        <v>0.145588</v>
      </c>
      <c r="AL391" s="1">
        <v>0.146421</v>
      </c>
      <c r="AP391" s="10">
        <v>8.34E-4</v>
      </c>
    </row>
    <row r="392" spans="1:50" x14ac:dyDescent="0.2">
      <c r="A392" s="7" t="s">
        <v>45</v>
      </c>
      <c r="B392" s="7" t="s">
        <v>339</v>
      </c>
      <c r="D392" s="6"/>
      <c r="E392" s="6"/>
      <c r="F392" s="6"/>
      <c r="S392" s="6">
        <v>5.1999999999999998E-2</v>
      </c>
      <c r="V392" s="2">
        <v>5.1999999999999998E-2</v>
      </c>
      <c r="Y392" s="8">
        <v>5.0000000000000001E-3</v>
      </c>
      <c r="Z392" s="8">
        <v>5.0000000000000001E-3</v>
      </c>
    </row>
    <row r="393" spans="1:50" x14ac:dyDescent="0.2">
      <c r="A393" s="7" t="s">
        <v>47</v>
      </c>
      <c r="B393" s="7" t="s">
        <v>484</v>
      </c>
      <c r="D393" s="6"/>
      <c r="E393" s="6"/>
      <c r="F393" s="6"/>
      <c r="AI393" s="1">
        <v>0.378529</v>
      </c>
      <c r="AL393" s="1">
        <v>0.378529</v>
      </c>
      <c r="AM393" s="10">
        <v>0.58499999999999996</v>
      </c>
      <c r="AO393" s="10">
        <v>1.4999999999999999E-2</v>
      </c>
      <c r="AP393" s="10">
        <v>0.6</v>
      </c>
    </row>
    <row r="394" spans="1:50" x14ac:dyDescent="0.2">
      <c r="A394" s="7" t="s">
        <v>47</v>
      </c>
      <c r="B394" s="7" t="s">
        <v>388</v>
      </c>
      <c r="D394" s="6"/>
      <c r="E394" s="6"/>
      <c r="F394" s="6"/>
      <c r="W394" s="8">
        <v>0.21617600000000001</v>
      </c>
      <c r="Z394" s="8">
        <v>0.21617600000000001</v>
      </c>
    </row>
    <row r="395" spans="1:50" x14ac:dyDescent="0.2">
      <c r="A395" s="9" t="s">
        <v>44</v>
      </c>
      <c r="B395" s="9" t="s">
        <v>458</v>
      </c>
      <c r="D395" s="6"/>
      <c r="E395" s="6"/>
      <c r="F395" s="6"/>
      <c r="H395" s="28"/>
      <c r="AE395" s="16">
        <v>0.40500000000000003</v>
      </c>
      <c r="AH395" s="16">
        <v>0.40500000000000003</v>
      </c>
      <c r="AI395" s="1">
        <v>0.495</v>
      </c>
      <c r="AL395" s="1">
        <v>0.495</v>
      </c>
      <c r="AM395" s="10">
        <v>0.58499999999999996</v>
      </c>
      <c r="AP395" s="10">
        <v>0.58499999999999996</v>
      </c>
    </row>
    <row r="396" spans="1:50" x14ac:dyDescent="0.2">
      <c r="A396" s="7" t="s">
        <v>46</v>
      </c>
      <c r="B396" s="7" t="s">
        <v>197</v>
      </c>
      <c r="D396" s="6"/>
      <c r="E396" s="6"/>
      <c r="F396" s="6"/>
      <c r="G396" s="8">
        <v>0.128659</v>
      </c>
      <c r="J396" s="8">
        <v>0.128659</v>
      </c>
      <c r="K396" s="6">
        <v>0.37</v>
      </c>
      <c r="N396" s="2">
        <v>0.37</v>
      </c>
    </row>
    <row r="397" spans="1:50" x14ac:dyDescent="0.2">
      <c r="A397" s="7" t="s">
        <v>46</v>
      </c>
      <c r="B397" s="7" t="s">
        <v>373</v>
      </c>
      <c r="D397" s="6"/>
      <c r="E397" s="6"/>
      <c r="F397" s="6"/>
      <c r="S397" s="6">
        <v>6.7599999999999993E-2</v>
      </c>
      <c r="V397" s="2">
        <v>6.7599999999999993E-2</v>
      </c>
      <c r="W397" s="8">
        <v>0.28232800000000002</v>
      </c>
      <c r="Y397" s="8">
        <v>5.0000000000000001E-3</v>
      </c>
      <c r="Z397" s="8">
        <v>0.28732799999999997</v>
      </c>
    </row>
    <row r="398" spans="1:50" x14ac:dyDescent="0.2">
      <c r="A398" s="37" t="s">
        <v>51</v>
      </c>
      <c r="B398" s="37" t="s">
        <v>357</v>
      </c>
      <c r="D398" s="6"/>
      <c r="E398" s="6"/>
      <c r="F398" s="6"/>
      <c r="W398" s="28">
        <v>0.375</v>
      </c>
      <c r="X398" s="28">
        <v>1.0172000000000001</v>
      </c>
      <c r="Y398" s="28"/>
      <c r="Z398" s="28">
        <v>0.62929999999999997</v>
      </c>
      <c r="AA398" s="2">
        <v>0.46500000000000002</v>
      </c>
      <c r="AB398" s="2"/>
      <c r="AC398" s="2">
        <v>6.7324999999999996E-2</v>
      </c>
      <c r="AD398" s="2">
        <v>0.78662500000000002</v>
      </c>
      <c r="AE398" s="52">
        <v>0.58965000000000001</v>
      </c>
      <c r="AF398" s="52"/>
      <c r="AG398" s="52">
        <v>0.1</v>
      </c>
      <c r="AH398" s="52">
        <v>0.94394999999999996</v>
      </c>
      <c r="AI398" s="2">
        <v>0.74697499999999994</v>
      </c>
      <c r="AJ398" s="2"/>
      <c r="AK398" s="2">
        <v>0.1</v>
      </c>
      <c r="AL398" s="2">
        <v>1.101275</v>
      </c>
    </row>
    <row r="399" spans="1:50" x14ac:dyDescent="0.2">
      <c r="A399" s="37" t="s">
        <v>45</v>
      </c>
      <c r="B399" s="37" t="s">
        <v>385</v>
      </c>
      <c r="D399" s="6"/>
      <c r="E399" s="6"/>
      <c r="F399" s="6"/>
      <c r="W399" s="28"/>
      <c r="X399" s="28"/>
      <c r="Y399" s="28"/>
      <c r="Z399" s="28"/>
      <c r="AA399" s="2"/>
      <c r="AB399" s="2"/>
      <c r="AC399" s="2"/>
      <c r="AD399" s="2"/>
      <c r="AE399" s="52"/>
      <c r="AF399" s="52"/>
      <c r="AG399" s="52"/>
      <c r="AH399" s="52"/>
      <c r="AI399" s="2"/>
      <c r="AJ399" s="2"/>
      <c r="AK399" s="2"/>
      <c r="AL399" s="2"/>
    </row>
    <row r="400" spans="1:50" x14ac:dyDescent="0.2">
      <c r="A400" s="37" t="s">
        <v>43</v>
      </c>
      <c r="B400" s="37" t="s">
        <v>249</v>
      </c>
      <c r="D400" s="6"/>
      <c r="E400" s="6"/>
      <c r="F400" s="6"/>
      <c r="H400" s="28"/>
      <c r="O400" s="28">
        <v>0.31</v>
      </c>
      <c r="P400" s="28"/>
      <c r="Q400" s="28">
        <v>0.25</v>
      </c>
      <c r="R400" s="28">
        <v>0.56000000000000005</v>
      </c>
      <c r="S400" s="6">
        <v>0.42</v>
      </c>
      <c r="T400" s="2">
        <v>0.91500000000000004</v>
      </c>
      <c r="V400" s="2">
        <v>0.72499999999999998</v>
      </c>
      <c r="W400" s="8">
        <v>0.52500000000000002</v>
      </c>
      <c r="Y400" s="8">
        <v>2.5000000000000001E-2</v>
      </c>
      <c r="Z400" s="8">
        <v>0.85499999999999998</v>
      </c>
      <c r="AA400" s="2">
        <v>0.65</v>
      </c>
      <c r="AB400" s="2"/>
      <c r="AC400" s="2">
        <v>2.5000000000000001E-2</v>
      </c>
      <c r="AD400" s="2">
        <v>0.98</v>
      </c>
      <c r="AE400" s="16">
        <v>1.25</v>
      </c>
      <c r="AF400" s="16">
        <v>7</v>
      </c>
      <c r="AH400" s="16">
        <v>3</v>
      </c>
      <c r="AI400" s="1">
        <v>2</v>
      </c>
      <c r="AL400" s="1">
        <v>4.0833329999999997</v>
      </c>
      <c r="AM400" s="10">
        <v>2.25</v>
      </c>
      <c r="AO400" s="10">
        <v>2</v>
      </c>
      <c r="AP400" s="10">
        <v>7.0833329999999997</v>
      </c>
      <c r="AQ400" s="1">
        <v>2.25</v>
      </c>
      <c r="AS400" s="1">
        <v>2</v>
      </c>
      <c r="AT400" s="1">
        <v>7.0833329999999997</v>
      </c>
    </row>
    <row r="401" spans="1:42" x14ac:dyDescent="0.2">
      <c r="A401" s="7" t="s">
        <v>50</v>
      </c>
      <c r="B401" s="7" t="s">
        <v>120</v>
      </c>
      <c r="C401" s="6">
        <v>1.5</v>
      </c>
      <c r="D401" s="6"/>
      <c r="E401" s="6">
        <v>0.5</v>
      </c>
      <c r="F401" s="6">
        <v>3.5335000000000001</v>
      </c>
      <c r="G401" s="8">
        <v>2.0499999999999998</v>
      </c>
      <c r="I401" s="8">
        <v>0.5</v>
      </c>
      <c r="J401" s="8">
        <v>4.0834999999999999</v>
      </c>
      <c r="K401" s="6">
        <v>1.8</v>
      </c>
      <c r="M401" s="2">
        <v>1</v>
      </c>
      <c r="N401" s="2">
        <v>4.1859999999999999</v>
      </c>
      <c r="R401" s="8">
        <v>1.036</v>
      </c>
    </row>
    <row r="402" spans="1:42" x14ac:dyDescent="0.2">
      <c r="A402" s="7" t="s">
        <v>53</v>
      </c>
      <c r="B402" s="7" t="s">
        <v>163</v>
      </c>
      <c r="C402" s="6">
        <v>0.28588200000000002</v>
      </c>
      <c r="D402" s="6"/>
      <c r="E402" s="6"/>
      <c r="F402" s="6">
        <v>0.15</v>
      </c>
    </row>
    <row r="403" spans="1:42" x14ac:dyDescent="0.2">
      <c r="A403" s="7" t="s">
        <v>45</v>
      </c>
      <c r="B403" s="7" t="s">
        <v>128</v>
      </c>
      <c r="D403" s="6"/>
      <c r="E403" s="6">
        <v>3.1E-2</v>
      </c>
      <c r="F403" s="6">
        <v>3.1E-2</v>
      </c>
    </row>
    <row r="404" spans="1:42" x14ac:dyDescent="0.2">
      <c r="A404" s="7" t="s">
        <v>48</v>
      </c>
      <c r="B404" s="7" t="s">
        <v>316</v>
      </c>
      <c r="D404" s="6"/>
      <c r="E404" s="6"/>
      <c r="F404" s="6"/>
      <c r="S404" s="6">
        <v>0.9</v>
      </c>
      <c r="T404" s="2">
        <v>0.08</v>
      </c>
      <c r="V404" s="2">
        <v>1.18</v>
      </c>
      <c r="W404" s="8">
        <v>0.74941199999999997</v>
      </c>
      <c r="X404" s="8">
        <v>0.05</v>
      </c>
      <c r="Z404" s="8">
        <v>0.48235299999999998</v>
      </c>
      <c r="AA404" s="1">
        <v>0.92500000000000004</v>
      </c>
      <c r="AB404" s="1">
        <v>0.05</v>
      </c>
      <c r="AC404" s="1">
        <v>0.01</v>
      </c>
      <c r="AD404" s="1">
        <v>0.6</v>
      </c>
    </row>
    <row r="405" spans="1:42" x14ac:dyDescent="0.2">
      <c r="A405" s="58" t="s">
        <v>43</v>
      </c>
      <c r="B405" s="58" t="s">
        <v>405</v>
      </c>
      <c r="D405" s="6"/>
      <c r="E405" s="6"/>
      <c r="F405" s="6"/>
      <c r="AA405" s="1">
        <v>0.39</v>
      </c>
      <c r="AB405" s="1">
        <v>1.7999999999999999E-2</v>
      </c>
      <c r="AD405" s="1">
        <v>0.39600000000000002</v>
      </c>
      <c r="AE405" s="16">
        <v>0.48</v>
      </c>
      <c r="AH405" s="16">
        <v>0.48599999999999999</v>
      </c>
      <c r="AI405" s="1">
        <v>0.56999999999999995</v>
      </c>
      <c r="AL405" s="1">
        <v>0.57599999999999996</v>
      </c>
    </row>
    <row r="406" spans="1:42" x14ac:dyDescent="0.2">
      <c r="A406" s="7" t="s">
        <v>48</v>
      </c>
      <c r="B406" s="7" t="s">
        <v>121</v>
      </c>
      <c r="C406" s="6">
        <v>0.68500000000000005</v>
      </c>
      <c r="D406" s="6"/>
      <c r="E406" s="6"/>
      <c r="F406" s="6">
        <v>2.2183329999999999</v>
      </c>
      <c r="G406" s="8">
        <v>1.075</v>
      </c>
      <c r="H406" s="8">
        <v>7</v>
      </c>
      <c r="J406" s="8">
        <v>2.8166660000000001</v>
      </c>
      <c r="K406" s="6">
        <v>1.45</v>
      </c>
      <c r="L406" s="2">
        <v>7</v>
      </c>
      <c r="N406" s="2">
        <v>4.5458299999999996</v>
      </c>
      <c r="O406" s="8">
        <v>1.2250000000000001</v>
      </c>
      <c r="Q406" s="8">
        <v>0.25</v>
      </c>
      <c r="R406" s="8">
        <v>3.9958300000000002</v>
      </c>
      <c r="S406" s="6">
        <v>2.9</v>
      </c>
      <c r="U406" s="2">
        <v>0.25</v>
      </c>
      <c r="V406" s="2">
        <v>5.6708299999999996</v>
      </c>
      <c r="Y406" s="8">
        <v>0.1</v>
      </c>
      <c r="Z406" s="8">
        <v>2.6208300000000002</v>
      </c>
      <c r="AD406" s="1">
        <v>2.7500119999999999</v>
      </c>
    </row>
    <row r="407" spans="1:42" x14ac:dyDescent="0.2">
      <c r="A407" s="7" t="s">
        <v>47</v>
      </c>
      <c r="B407" s="7" t="s">
        <v>173</v>
      </c>
      <c r="D407" s="6"/>
      <c r="E407" s="6"/>
      <c r="F407" s="6"/>
      <c r="G407" s="8">
        <v>0.6</v>
      </c>
      <c r="H407" s="8">
        <v>0.3</v>
      </c>
      <c r="I407" s="8">
        <v>0.1</v>
      </c>
      <c r="J407" s="8">
        <v>1.56</v>
      </c>
      <c r="K407" s="6">
        <v>0.60499999999999998</v>
      </c>
      <c r="L407" s="2">
        <v>0.45</v>
      </c>
      <c r="M407" s="2">
        <v>4.4999999999999998E-2</v>
      </c>
      <c r="N407" s="2">
        <v>1.115</v>
      </c>
      <c r="R407" s="8">
        <v>0.22500000000000001</v>
      </c>
    </row>
    <row r="408" spans="1:42" x14ac:dyDescent="0.2">
      <c r="A408" s="43" t="s">
        <v>51</v>
      </c>
      <c r="B408" s="43" t="s">
        <v>433</v>
      </c>
      <c r="AE408" s="16">
        <v>0.84</v>
      </c>
      <c r="AF408" s="16">
        <v>0.36</v>
      </c>
      <c r="AH408" s="16">
        <v>1.2</v>
      </c>
    </row>
    <row r="409" spans="1:42" x14ac:dyDescent="0.2">
      <c r="A409" s="7" t="s">
        <v>44</v>
      </c>
      <c r="B409" s="7" t="s">
        <v>335</v>
      </c>
      <c r="S409" s="6">
        <v>4.6800000000000001E-2</v>
      </c>
      <c r="V409" s="2">
        <v>4.6800000000000001E-2</v>
      </c>
    </row>
    <row r="410" spans="1:42" x14ac:dyDescent="0.2">
      <c r="A410" s="7" t="s">
        <v>43</v>
      </c>
      <c r="B410" s="7" t="s">
        <v>348</v>
      </c>
      <c r="W410" s="8">
        <v>1.5</v>
      </c>
      <c r="Z410" s="8">
        <v>3.25</v>
      </c>
      <c r="AA410" s="1">
        <v>1.4</v>
      </c>
      <c r="AC410" s="1">
        <v>0.1</v>
      </c>
      <c r="AD410" s="1">
        <v>2.25</v>
      </c>
    </row>
    <row r="411" spans="1:42" x14ac:dyDescent="0.2">
      <c r="A411" s="9" t="s">
        <v>49</v>
      </c>
      <c r="B411" s="9" t="s">
        <v>475</v>
      </c>
      <c r="H411" s="28"/>
      <c r="AI411" s="1">
        <v>1.7000000000000001E-2</v>
      </c>
      <c r="AJ411" s="1">
        <v>3.0000000000000001E-3</v>
      </c>
      <c r="AL411" s="1">
        <v>1.7999999999999999E-2</v>
      </c>
      <c r="AP411" s="10">
        <v>2E-3</v>
      </c>
    </row>
    <row r="412" spans="1:42" x14ac:dyDescent="0.2">
      <c r="A412" s="7" t="s">
        <v>49</v>
      </c>
      <c r="B412" s="7" t="s">
        <v>122</v>
      </c>
      <c r="C412" s="6">
        <v>0.46</v>
      </c>
      <c r="F412" s="2">
        <v>1.4450000000000001</v>
      </c>
      <c r="G412" s="8">
        <v>0.56000000000000005</v>
      </c>
      <c r="J412" s="8">
        <v>1.086667</v>
      </c>
      <c r="K412" s="6">
        <v>0.78500000000000003</v>
      </c>
      <c r="N412" s="2">
        <v>1.3116669999999999</v>
      </c>
      <c r="O412" s="8">
        <v>0.91</v>
      </c>
      <c r="R412" s="8">
        <v>1.436666</v>
      </c>
    </row>
    <row r="413" spans="1:42" x14ac:dyDescent="0.2">
      <c r="A413" s="7" t="s">
        <v>45</v>
      </c>
      <c r="B413" s="29" t="s">
        <v>210</v>
      </c>
      <c r="C413" s="2"/>
      <c r="F413" s="27"/>
      <c r="K413" s="6">
        <v>0.19058800000000001</v>
      </c>
      <c r="M413" s="2">
        <v>7.0000000000000007E-2</v>
      </c>
      <c r="N413" s="2">
        <v>0.26058799999999999</v>
      </c>
      <c r="S413" s="2"/>
    </row>
    <row r="414" spans="1:42" x14ac:dyDescent="0.2">
      <c r="A414" s="37" t="s">
        <v>43</v>
      </c>
      <c r="B414" s="48" t="s">
        <v>310</v>
      </c>
      <c r="C414" s="2"/>
      <c r="F414" s="27"/>
      <c r="S414" s="2"/>
      <c r="T414" s="2">
        <v>6.9126999999999994E-2</v>
      </c>
      <c r="V414" s="2">
        <v>1.7281000000000001E-2</v>
      </c>
      <c r="W414" s="8">
        <v>0.122972</v>
      </c>
      <c r="Z414" s="8">
        <v>0.122972</v>
      </c>
      <c r="AA414" s="2"/>
      <c r="AB414" s="2"/>
      <c r="AC414" s="2"/>
      <c r="AD414" s="2"/>
      <c r="AE414" s="52"/>
      <c r="AF414" s="52"/>
      <c r="AG414" s="52"/>
      <c r="AH414" s="52"/>
      <c r="AI414" s="2"/>
      <c r="AJ414" s="2"/>
      <c r="AK414" s="2"/>
      <c r="AL414" s="2"/>
    </row>
    <row r="415" spans="1:42" x14ac:dyDescent="0.2">
      <c r="A415" s="7" t="s">
        <v>47</v>
      </c>
      <c r="B415" s="29" t="s">
        <v>172</v>
      </c>
      <c r="C415" s="2"/>
      <c r="F415" s="27"/>
      <c r="G415" s="8">
        <v>0.55000000000000004</v>
      </c>
      <c r="H415" s="8">
        <v>5.5</v>
      </c>
      <c r="I415" s="8">
        <v>0.05</v>
      </c>
      <c r="J415" s="8">
        <v>1.7</v>
      </c>
      <c r="K415" s="6">
        <v>1.4</v>
      </c>
      <c r="L415" s="2">
        <v>3.5</v>
      </c>
      <c r="M415" s="2">
        <v>0.35</v>
      </c>
      <c r="N415" s="2">
        <v>3.7250000000000001</v>
      </c>
      <c r="O415" s="8">
        <v>1.65</v>
      </c>
      <c r="Q415" s="8">
        <v>0.35</v>
      </c>
      <c r="R415" s="8">
        <v>3.9750000000000001</v>
      </c>
      <c r="S415" s="2">
        <v>1.9</v>
      </c>
      <c r="U415" s="2">
        <v>0.35</v>
      </c>
      <c r="V415" s="2">
        <v>4.2249999999999996</v>
      </c>
      <c r="W415" s="8">
        <v>2.15</v>
      </c>
      <c r="Y415" s="8">
        <v>0.35</v>
      </c>
      <c r="Z415" s="8">
        <v>4.4749999999999996</v>
      </c>
      <c r="AA415" s="1">
        <v>9.5150000000000006</v>
      </c>
      <c r="AD415" s="1">
        <v>9.5150000000000006</v>
      </c>
    </row>
    <row r="416" spans="1:42" x14ac:dyDescent="0.2">
      <c r="A416" s="7" t="s">
        <v>43</v>
      </c>
      <c r="B416" s="29" t="s">
        <v>230</v>
      </c>
      <c r="C416" s="2"/>
      <c r="F416" s="27"/>
      <c r="K416" s="6">
        <v>7.2800000000000004E-2</v>
      </c>
      <c r="N416" s="2">
        <v>7.2800000000000004E-2</v>
      </c>
      <c r="O416" s="8">
        <v>0.234518</v>
      </c>
      <c r="R416" s="8">
        <v>0.234518</v>
      </c>
      <c r="S416" s="2">
        <v>0.39500000000000002</v>
      </c>
      <c r="V416" s="2">
        <v>0.39500000000000002</v>
      </c>
      <c r="W416" s="8">
        <v>0.52500000000000002</v>
      </c>
      <c r="X416" s="56">
        <v>0.3</v>
      </c>
      <c r="Z416" s="8">
        <v>0.625</v>
      </c>
      <c r="AA416" s="1">
        <v>0.75</v>
      </c>
      <c r="AC416" s="1">
        <v>0.05</v>
      </c>
      <c r="AD416" s="1">
        <v>0.9</v>
      </c>
      <c r="AE416" s="16">
        <v>0.81499999999999995</v>
      </c>
      <c r="AG416" s="16">
        <v>0.05</v>
      </c>
      <c r="AH416" s="16">
        <v>0.96499999999999997</v>
      </c>
      <c r="AI416" s="1">
        <v>1</v>
      </c>
      <c r="AJ416" s="1">
        <v>0.85</v>
      </c>
      <c r="AK416" s="1">
        <v>0.17499999999999999</v>
      </c>
      <c r="AL416" s="1">
        <v>1.625</v>
      </c>
      <c r="AM416" s="10">
        <v>1</v>
      </c>
      <c r="AO416" s="10">
        <v>0.2</v>
      </c>
      <c r="AP416" s="10">
        <v>2.4750000000000001</v>
      </c>
    </row>
    <row r="417" spans="1:50" x14ac:dyDescent="0.2">
      <c r="A417" s="9" t="s">
        <v>44</v>
      </c>
      <c r="B417" s="26" t="s">
        <v>212</v>
      </c>
      <c r="C417" s="2"/>
      <c r="F417" s="27"/>
      <c r="G417" s="8">
        <v>9.4000000000000004E-3</v>
      </c>
      <c r="H417" s="28">
        <v>8.0000000000000002E-3</v>
      </c>
      <c r="J417" s="8">
        <v>1.2066E-2</v>
      </c>
      <c r="N417" s="2">
        <v>5.3340000000000002E-3</v>
      </c>
      <c r="S417" s="2"/>
    </row>
    <row r="418" spans="1:50" x14ac:dyDescent="0.2">
      <c r="A418" s="37" t="s">
        <v>44</v>
      </c>
      <c r="B418" s="48" t="s">
        <v>312</v>
      </c>
      <c r="C418" s="2"/>
      <c r="F418" s="27"/>
      <c r="S418" s="2">
        <v>0.22500000000000001</v>
      </c>
      <c r="T418" s="2">
        <v>3.9699999999999999E-2</v>
      </c>
      <c r="V418" s="2">
        <v>0.23492499999999999</v>
      </c>
      <c r="Z418" s="8">
        <v>9.9249999999999998E-3</v>
      </c>
      <c r="AA418" s="2"/>
      <c r="AB418" s="2"/>
      <c r="AC418" s="2"/>
      <c r="AD418" s="2">
        <v>1.985E-2</v>
      </c>
      <c r="AE418" s="52"/>
      <c r="AF418" s="52"/>
      <c r="AG418" s="52"/>
      <c r="AH418" s="52"/>
      <c r="AI418" s="2"/>
      <c r="AJ418" s="2"/>
      <c r="AK418" s="2"/>
      <c r="AL418" s="2"/>
    </row>
    <row r="419" spans="1:50" x14ac:dyDescent="0.2">
      <c r="A419" s="37" t="s">
        <v>45</v>
      </c>
      <c r="B419" s="40" t="s">
        <v>215</v>
      </c>
      <c r="C419" s="2"/>
      <c r="F419" s="27"/>
      <c r="K419" s="6">
        <v>0.29499999999999998</v>
      </c>
      <c r="L419" s="2">
        <v>0.89</v>
      </c>
      <c r="M419" s="2">
        <v>0.31840000000000002</v>
      </c>
      <c r="N419" s="2">
        <v>0.83589999999999998</v>
      </c>
      <c r="O419" s="8">
        <v>0.38500000000000001</v>
      </c>
      <c r="R419" s="8">
        <v>0.60750000000000004</v>
      </c>
      <c r="S419" s="2">
        <v>0.24882399999999999</v>
      </c>
      <c r="V419" s="2">
        <v>0.47132400000000002</v>
      </c>
      <c r="AA419" s="2"/>
      <c r="AB419" s="2"/>
      <c r="AC419" s="2"/>
      <c r="AD419" s="2"/>
    </row>
    <row r="420" spans="1:50" x14ac:dyDescent="0.2">
      <c r="A420" s="47" t="s">
        <v>50</v>
      </c>
      <c r="B420" s="64" t="s">
        <v>519</v>
      </c>
      <c r="C420" s="2"/>
      <c r="F420" s="27"/>
      <c r="S420" s="2"/>
      <c r="AA420" s="2"/>
      <c r="AB420" s="2"/>
      <c r="AC420" s="2"/>
      <c r="AD420" s="2"/>
      <c r="AM420" s="10">
        <v>0.745</v>
      </c>
      <c r="AN420" s="10">
        <v>0.05</v>
      </c>
      <c r="AP420" s="10">
        <v>0.63500000000000001</v>
      </c>
    </row>
    <row r="421" spans="1:50" x14ac:dyDescent="0.2">
      <c r="A421" s="37" t="s">
        <v>51</v>
      </c>
      <c r="B421" s="48" t="s">
        <v>492</v>
      </c>
      <c r="C421" s="2"/>
      <c r="F421" s="27"/>
      <c r="S421" s="2"/>
      <c r="AI421" s="2">
        <v>0.42</v>
      </c>
      <c r="AJ421" s="2">
        <v>0.397088</v>
      </c>
      <c r="AK421" s="2"/>
      <c r="AL421" s="2">
        <v>0.51927199999999996</v>
      </c>
      <c r="AM421" s="8">
        <v>0.51</v>
      </c>
      <c r="AN421" s="8"/>
      <c r="AO421" s="8"/>
      <c r="AP421" s="8">
        <v>0.60927200000000004</v>
      </c>
      <c r="AQ421" s="2">
        <v>0.6</v>
      </c>
      <c r="AR421" s="2"/>
      <c r="AS421" s="2"/>
      <c r="AT421" s="2">
        <v>0.699272</v>
      </c>
      <c r="AU421" s="8">
        <v>0.69</v>
      </c>
      <c r="AV421" s="8"/>
      <c r="AW421" s="8"/>
      <c r="AX421" s="8">
        <v>0.78927199999999997</v>
      </c>
    </row>
    <row r="422" spans="1:50" x14ac:dyDescent="0.2">
      <c r="A422" s="7" t="s">
        <v>47</v>
      </c>
      <c r="B422" s="29" t="s">
        <v>272</v>
      </c>
      <c r="C422" s="2"/>
      <c r="F422" s="27"/>
      <c r="O422" s="8">
        <v>0</v>
      </c>
      <c r="P422" s="8">
        <v>2E-3</v>
      </c>
      <c r="R422" s="8">
        <v>2E-3</v>
      </c>
      <c r="S422" s="2"/>
    </row>
    <row r="423" spans="1:50" x14ac:dyDescent="0.2">
      <c r="A423" s="44" t="s">
        <v>50</v>
      </c>
      <c r="B423" s="51" t="s">
        <v>320</v>
      </c>
      <c r="C423" s="2"/>
      <c r="F423" s="27"/>
      <c r="S423" s="2">
        <v>0.755</v>
      </c>
      <c r="V423" s="2">
        <v>0.755</v>
      </c>
      <c r="W423" s="8">
        <v>0.81</v>
      </c>
      <c r="X423" s="55">
        <v>0.05</v>
      </c>
      <c r="Z423" s="8">
        <v>0.57499999999999996</v>
      </c>
      <c r="AA423" s="1">
        <v>0.82499999999999996</v>
      </c>
      <c r="AB423" s="1">
        <v>6.5000000000000002E-2</v>
      </c>
      <c r="AD423" s="1">
        <v>0.60499999999999998</v>
      </c>
    </row>
    <row r="424" spans="1:50" x14ac:dyDescent="0.2">
      <c r="A424" s="7" t="s">
        <v>44</v>
      </c>
      <c r="B424" s="29" t="s">
        <v>123</v>
      </c>
      <c r="C424" s="2">
        <v>0.44</v>
      </c>
      <c r="F424" s="27">
        <v>1.99</v>
      </c>
      <c r="G424" s="8">
        <v>0.6</v>
      </c>
      <c r="J424" s="8">
        <v>1.2333339999999999</v>
      </c>
      <c r="K424" s="6">
        <v>1.4</v>
      </c>
      <c r="N424" s="2">
        <v>2.033334</v>
      </c>
      <c r="O424" s="8">
        <v>2.2000000000000002</v>
      </c>
      <c r="R424" s="8">
        <v>2.833332</v>
      </c>
      <c r="S424" s="2">
        <v>0.75</v>
      </c>
      <c r="T424" s="2">
        <v>18</v>
      </c>
      <c r="U424" s="2">
        <v>0.25</v>
      </c>
      <c r="V424" s="2">
        <v>4.5999999999999996</v>
      </c>
      <c r="W424" s="8">
        <v>0.76500000000000001</v>
      </c>
      <c r="Y424" s="8">
        <v>0.23499999999999999</v>
      </c>
      <c r="Z424" s="8">
        <v>4.6449999999999996</v>
      </c>
      <c r="AA424" s="1">
        <v>4.5</v>
      </c>
      <c r="AC424" s="1">
        <v>0.5</v>
      </c>
      <c r="AD424" s="1">
        <v>8.6</v>
      </c>
      <c r="AE424" s="16">
        <v>6.5</v>
      </c>
      <c r="AG424" s="16">
        <v>0.5</v>
      </c>
      <c r="AH424" s="16">
        <v>10.6</v>
      </c>
      <c r="AI424" s="1">
        <v>1.3</v>
      </c>
      <c r="AJ424" s="1">
        <v>1.3</v>
      </c>
      <c r="AK424" s="1">
        <v>2.4</v>
      </c>
      <c r="AL424" s="1">
        <v>7.733333</v>
      </c>
      <c r="AP424" s="10">
        <v>0.86666699999999997</v>
      </c>
    </row>
    <row r="425" spans="1:50" x14ac:dyDescent="0.2">
      <c r="A425" s="37" t="s">
        <v>45</v>
      </c>
      <c r="B425" s="40" t="s">
        <v>218</v>
      </c>
      <c r="C425" s="2"/>
      <c r="F425" s="27"/>
      <c r="K425" s="6">
        <v>0.29499999999999998</v>
      </c>
      <c r="L425" s="2">
        <v>0.40550000000000003</v>
      </c>
      <c r="N425" s="2">
        <v>0.39637499999999998</v>
      </c>
      <c r="O425" s="8">
        <v>0.38500000000000001</v>
      </c>
      <c r="R425" s="8">
        <v>0.486375</v>
      </c>
      <c r="S425" s="2">
        <v>0.47</v>
      </c>
      <c r="V425" s="2">
        <v>0.57137499999999997</v>
      </c>
      <c r="Z425" s="8">
        <v>0.10137500000000001</v>
      </c>
      <c r="AA425" s="2"/>
      <c r="AB425" s="2"/>
      <c r="AC425" s="2"/>
      <c r="AD425" s="2"/>
    </row>
    <row r="426" spans="1:50" x14ac:dyDescent="0.2">
      <c r="A426" s="7" t="s">
        <v>45</v>
      </c>
      <c r="B426" s="29" t="s">
        <v>148</v>
      </c>
      <c r="C426" s="2">
        <v>0.18</v>
      </c>
      <c r="F426" s="27">
        <v>0.18</v>
      </c>
      <c r="G426" s="8">
        <v>9.4000000000000004E-3</v>
      </c>
      <c r="J426" s="8">
        <v>9.4000000000000004E-3</v>
      </c>
      <c r="S426" s="2"/>
    </row>
    <row r="427" spans="1:50" x14ac:dyDescent="0.2">
      <c r="A427" s="37" t="s">
        <v>45</v>
      </c>
      <c r="B427" s="48" t="s">
        <v>363</v>
      </c>
      <c r="C427" s="2"/>
      <c r="F427" s="27"/>
      <c r="S427" s="2"/>
      <c r="W427" s="28">
        <v>0.106376</v>
      </c>
      <c r="X427" s="28">
        <v>2.4E-2</v>
      </c>
      <c r="Y427" s="28"/>
      <c r="Z427" s="28">
        <v>0.11437600000000001</v>
      </c>
      <c r="AA427" s="2">
        <v>0.39</v>
      </c>
      <c r="AB427" s="2"/>
      <c r="AC427" s="2"/>
      <c r="AD427" s="2">
        <v>0.40600000000000003</v>
      </c>
      <c r="AE427" s="52"/>
      <c r="AF427" s="52"/>
      <c r="AG427" s="52"/>
      <c r="AH427" s="52"/>
      <c r="AI427" s="2"/>
      <c r="AJ427" s="2"/>
      <c r="AK427" s="2"/>
      <c r="AL427" s="2"/>
    </row>
    <row r="428" spans="1:50" x14ac:dyDescent="0.2">
      <c r="A428" s="7" t="s">
        <v>46</v>
      </c>
      <c r="B428" s="29" t="s">
        <v>209</v>
      </c>
      <c r="C428" s="2"/>
      <c r="F428" s="27"/>
      <c r="K428" s="6">
        <v>0.29499999999999998</v>
      </c>
      <c r="M428" s="2">
        <v>0.04</v>
      </c>
      <c r="N428" s="2">
        <v>0.27</v>
      </c>
      <c r="S428" s="2"/>
    </row>
    <row r="429" spans="1:50" x14ac:dyDescent="0.2">
      <c r="A429" s="7" t="s">
        <v>50</v>
      </c>
      <c r="B429" s="29" t="s">
        <v>279</v>
      </c>
      <c r="C429" s="2"/>
      <c r="F429" s="27"/>
      <c r="O429" s="8">
        <v>7.6494000000000006E-2</v>
      </c>
      <c r="R429" s="8">
        <v>7.6494000000000006E-2</v>
      </c>
      <c r="S429" s="2"/>
    </row>
    <row r="430" spans="1:50" x14ac:dyDescent="0.2">
      <c r="A430" s="7" t="s">
        <v>45</v>
      </c>
      <c r="B430" s="29" t="s">
        <v>275</v>
      </c>
      <c r="C430" s="2"/>
      <c r="F430" s="27"/>
      <c r="O430" s="8">
        <v>1.04E-2</v>
      </c>
      <c r="R430" s="8">
        <v>1.04E-2</v>
      </c>
      <c r="S430" s="2"/>
    </row>
    <row r="431" spans="1:50" x14ac:dyDescent="0.2">
      <c r="A431" s="7" t="s">
        <v>46</v>
      </c>
      <c r="B431" s="29" t="s">
        <v>436</v>
      </c>
      <c r="C431" s="2"/>
      <c r="F431" s="27"/>
      <c r="S431" s="2"/>
      <c r="AE431" s="16">
        <v>1</v>
      </c>
      <c r="AF431" s="16">
        <v>1</v>
      </c>
      <c r="AH431" s="16">
        <v>1.3333330000000001</v>
      </c>
      <c r="AL431" s="1">
        <v>0.66666700000000001</v>
      </c>
    </row>
    <row r="432" spans="1:50" x14ac:dyDescent="0.2">
      <c r="A432" s="7" t="s">
        <v>46</v>
      </c>
      <c r="B432" s="29" t="s">
        <v>124</v>
      </c>
      <c r="C432" s="2">
        <v>0.5</v>
      </c>
      <c r="F432" s="27">
        <v>0.90812499999999996</v>
      </c>
      <c r="G432" s="8">
        <v>2.0699999999999998</v>
      </c>
      <c r="J432" s="8">
        <v>2.4375</v>
      </c>
      <c r="S432" s="2"/>
    </row>
    <row r="433" spans="1:42" x14ac:dyDescent="0.2">
      <c r="A433" s="37" t="s">
        <v>46</v>
      </c>
      <c r="B433" s="48" t="s">
        <v>427</v>
      </c>
      <c r="C433" s="2"/>
      <c r="F433" s="27"/>
      <c r="S433" s="2"/>
      <c r="AA433" s="2">
        <v>0.39</v>
      </c>
      <c r="AB433" s="2">
        <v>1.5075639999999999</v>
      </c>
      <c r="AC433" s="2"/>
      <c r="AD433" s="2">
        <v>0.76689099999999999</v>
      </c>
      <c r="AE433" s="52">
        <v>0.58172199999999996</v>
      </c>
      <c r="AF433" s="52"/>
      <c r="AG433" s="52"/>
      <c r="AH433" s="52">
        <v>0.95861300000000005</v>
      </c>
      <c r="AI433" s="2">
        <v>0.73344399999999998</v>
      </c>
      <c r="AJ433" s="2"/>
      <c r="AK433" s="2"/>
      <c r="AL433" s="2">
        <v>1.1503350000000001</v>
      </c>
      <c r="AM433" s="8">
        <v>0.96516599999999997</v>
      </c>
      <c r="AN433" s="8"/>
      <c r="AO433" s="8"/>
      <c r="AP433" s="8">
        <v>1.3420570000000001</v>
      </c>
    </row>
    <row r="434" spans="1:42" x14ac:dyDescent="0.2">
      <c r="A434" s="44" t="s">
        <v>51</v>
      </c>
      <c r="B434" s="51" t="s">
        <v>324</v>
      </c>
      <c r="C434" s="2"/>
      <c r="F434" s="27"/>
      <c r="S434" s="2">
        <v>0.37176500000000001</v>
      </c>
      <c r="T434" s="2">
        <v>0.42499999999999999</v>
      </c>
      <c r="V434" s="2">
        <v>0.51343099999999997</v>
      </c>
      <c r="W434" s="8">
        <v>0.55000000000000004</v>
      </c>
      <c r="Y434" s="8">
        <v>0.05</v>
      </c>
      <c r="Z434" s="8">
        <v>0.91666599999999998</v>
      </c>
      <c r="AA434" s="1">
        <v>0.7</v>
      </c>
      <c r="AC434" s="1">
        <v>0.05</v>
      </c>
      <c r="AD434" s="1">
        <v>0.89166800000000002</v>
      </c>
    </row>
    <row r="435" spans="1:42" x14ac:dyDescent="0.2">
      <c r="A435" s="44" t="s">
        <v>43</v>
      </c>
      <c r="B435" s="51" t="s">
        <v>374</v>
      </c>
      <c r="C435" s="2"/>
      <c r="F435" s="27"/>
      <c r="S435" s="2"/>
      <c r="W435" s="8">
        <v>8.0000000000000002E-3</v>
      </c>
      <c r="X435" s="8">
        <v>1.2E-2</v>
      </c>
      <c r="Z435" s="8">
        <v>1.2E-2</v>
      </c>
      <c r="AD435" s="1">
        <v>8.0000000000000002E-3</v>
      </c>
    </row>
    <row r="436" spans="1:42" x14ac:dyDescent="0.2">
      <c r="A436" s="9" t="s">
        <v>50</v>
      </c>
      <c r="B436" s="26" t="s">
        <v>153</v>
      </c>
      <c r="C436" s="2">
        <v>0.27500000000000002</v>
      </c>
      <c r="D436" s="2">
        <v>7.4999999999999997E-3</v>
      </c>
      <c r="F436" s="27">
        <v>0.27875</v>
      </c>
      <c r="G436" s="8">
        <v>0.36</v>
      </c>
      <c r="J436" s="8">
        <v>0.36375000000000002</v>
      </c>
      <c r="K436" s="6">
        <v>0.44500000000000001</v>
      </c>
      <c r="N436" s="2">
        <v>0.44500000000000001</v>
      </c>
      <c r="O436" s="8">
        <v>1.5449999999999999</v>
      </c>
      <c r="R436" s="8">
        <v>1.5449999999999999</v>
      </c>
      <c r="S436" s="2">
        <v>0.111176</v>
      </c>
      <c r="T436" s="2">
        <v>0.05</v>
      </c>
      <c r="V436" s="2">
        <v>0.16117600000000001</v>
      </c>
    </row>
    <row r="437" spans="1:42" x14ac:dyDescent="0.2">
      <c r="A437" s="9" t="s">
        <v>44</v>
      </c>
      <c r="B437" s="26" t="s">
        <v>473</v>
      </c>
      <c r="C437" s="2"/>
      <c r="F437" s="27"/>
      <c r="S437" s="2"/>
      <c r="AI437" s="2">
        <v>0.74892800000000004</v>
      </c>
      <c r="AJ437" s="2"/>
      <c r="AK437" s="2"/>
      <c r="AL437" s="2">
        <v>0.74892800000000004</v>
      </c>
      <c r="AM437" s="8">
        <v>0.92839099999999997</v>
      </c>
      <c r="AP437" s="10">
        <v>0.92839099999999997</v>
      </c>
    </row>
    <row r="438" spans="1:42" x14ac:dyDescent="0.2">
      <c r="A438" s="7" t="s">
        <v>44</v>
      </c>
      <c r="B438" s="29" t="s">
        <v>125</v>
      </c>
      <c r="C438" s="2">
        <v>0.35</v>
      </c>
      <c r="F438" s="27">
        <v>0.35099999999999998</v>
      </c>
      <c r="G438" s="8">
        <v>0.435</v>
      </c>
      <c r="J438" s="8">
        <v>0.435</v>
      </c>
      <c r="K438" s="6">
        <v>1.417</v>
      </c>
      <c r="N438" s="2">
        <v>1.417</v>
      </c>
      <c r="O438" s="8">
        <v>0.62</v>
      </c>
      <c r="P438" s="8">
        <v>1.8</v>
      </c>
      <c r="Q438" s="8">
        <v>0.68</v>
      </c>
      <c r="R438" s="8">
        <v>1.75</v>
      </c>
      <c r="S438" s="2">
        <v>2.125</v>
      </c>
      <c r="U438" s="2">
        <v>0.1</v>
      </c>
      <c r="V438" s="2">
        <v>2.6749999999999998</v>
      </c>
      <c r="W438" s="8">
        <v>2.3149999999999999</v>
      </c>
      <c r="Y438" s="8">
        <v>0.1</v>
      </c>
      <c r="Z438" s="8">
        <v>2.8650000000000002</v>
      </c>
      <c r="AA438" s="1">
        <v>2.355</v>
      </c>
      <c r="AC438" s="1">
        <v>0.1</v>
      </c>
      <c r="AD438" s="1">
        <v>2.9049999999999998</v>
      </c>
    </row>
    <row r="439" spans="1:42" x14ac:dyDescent="0.2">
      <c r="A439" s="7" t="s">
        <v>49</v>
      </c>
      <c r="B439" s="29" t="s">
        <v>482</v>
      </c>
      <c r="C439" s="2"/>
      <c r="F439" s="27"/>
      <c r="S439" s="2"/>
      <c r="AI439" s="1">
        <v>0.495</v>
      </c>
      <c r="AL439" s="1">
        <v>0.495</v>
      </c>
      <c r="AM439" s="10">
        <v>0.58499999999999996</v>
      </c>
      <c r="AP439" s="10">
        <v>0.58499999999999996</v>
      </c>
    </row>
    <row r="440" spans="1:42" x14ac:dyDescent="0.2">
      <c r="A440" s="7" t="s">
        <v>43</v>
      </c>
      <c r="B440" s="29" t="s">
        <v>155</v>
      </c>
      <c r="C440" s="2">
        <v>0.42499999999999999</v>
      </c>
      <c r="F440" s="27">
        <v>0.42499999999999999</v>
      </c>
      <c r="G440" s="8">
        <v>0.51</v>
      </c>
      <c r="H440" s="8">
        <v>0.32500000000000001</v>
      </c>
      <c r="I440" s="8">
        <v>2.5000000000000001E-2</v>
      </c>
      <c r="J440" s="8">
        <v>0.64333300000000004</v>
      </c>
      <c r="K440" s="6">
        <v>0.60499999999999998</v>
      </c>
      <c r="M440" s="2">
        <v>2.5000000000000001E-2</v>
      </c>
      <c r="N440" s="2">
        <v>0.73833300000000002</v>
      </c>
      <c r="P440" s="8">
        <v>2.5000000000000001E-2</v>
      </c>
      <c r="R440" s="8">
        <v>0.13333400000000001</v>
      </c>
      <c r="S440" s="2"/>
    </row>
    <row r="441" spans="1:42" x14ac:dyDescent="0.2">
      <c r="A441" s="7" t="s">
        <v>49</v>
      </c>
      <c r="B441" s="29" t="s">
        <v>375</v>
      </c>
      <c r="C441" s="2"/>
      <c r="F441" s="27"/>
      <c r="S441" s="2"/>
      <c r="X441" s="8">
        <v>7.0000000000000001E-3</v>
      </c>
      <c r="Z441" s="8">
        <v>2.333E-3</v>
      </c>
      <c r="AD441" s="1">
        <v>4.6670000000000001E-3</v>
      </c>
    </row>
    <row r="442" spans="1:42" x14ac:dyDescent="0.2">
      <c r="A442" s="9" t="s">
        <v>112</v>
      </c>
      <c r="B442" s="26" t="s">
        <v>455</v>
      </c>
      <c r="C442" s="2"/>
      <c r="F442" s="27"/>
      <c r="H442" s="28"/>
      <c r="S442" s="2"/>
      <c r="AF442" s="16">
        <v>2E-3</v>
      </c>
      <c r="AH442" s="16">
        <v>6.6600000000000003E-4</v>
      </c>
      <c r="AL442" s="1">
        <v>1.3339999999999999E-3</v>
      </c>
    </row>
    <row r="443" spans="1:42" x14ac:dyDescent="0.2">
      <c r="A443" s="58" t="s">
        <v>43</v>
      </c>
      <c r="B443" s="59" t="s">
        <v>407</v>
      </c>
      <c r="C443" s="2"/>
      <c r="F443" s="27"/>
      <c r="S443" s="2"/>
      <c r="AA443" s="1">
        <v>0.39</v>
      </c>
      <c r="AB443" s="1">
        <v>1.2999999999999999E-2</v>
      </c>
      <c r="AD443" s="1">
        <v>0.39433299999999999</v>
      </c>
      <c r="AE443" s="16">
        <v>0.48</v>
      </c>
      <c r="AH443" s="16">
        <v>0.48433300000000001</v>
      </c>
      <c r="AI443" s="1">
        <v>0.56999999999999995</v>
      </c>
      <c r="AL443" s="1">
        <v>0.57433400000000001</v>
      </c>
    </row>
  </sheetData>
  <sortState ref="A19:BJ415">
    <sortCondition ref="B19:B415"/>
  </sortState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3" sqref="A13"/>
    </sheetView>
  </sheetViews>
  <sheetFormatPr defaultRowHeight="12.75" x14ac:dyDescent="0.2"/>
  <sheetData>
    <row r="1" spans="1:2" x14ac:dyDescent="0.2">
      <c r="A1" s="20"/>
      <c r="B1" t="s">
        <v>131</v>
      </c>
    </row>
    <row r="2" spans="1:2" x14ac:dyDescent="0.2">
      <c r="A2" s="21"/>
      <c r="B2" t="s">
        <v>132</v>
      </c>
    </row>
    <row r="3" spans="1:2" x14ac:dyDescent="0.2">
      <c r="A3" s="22"/>
      <c r="B3" t="s">
        <v>133</v>
      </c>
    </row>
    <row r="4" spans="1:2" x14ac:dyDescent="0.2">
      <c r="A4" s="23"/>
      <c r="B4" t="s">
        <v>134</v>
      </c>
    </row>
    <row r="5" spans="1:2" x14ac:dyDescent="0.2">
      <c r="A5" s="24"/>
      <c r="B5" t="s">
        <v>135</v>
      </c>
    </row>
    <row r="6" spans="1:2" x14ac:dyDescent="0.2">
      <c r="A6" s="25"/>
      <c r="B6" t="s">
        <v>136</v>
      </c>
    </row>
    <row r="7" spans="1:2" x14ac:dyDescent="0.2">
      <c r="A7" s="30"/>
      <c r="B7" t="s">
        <v>167</v>
      </c>
    </row>
    <row r="8" spans="1:2" x14ac:dyDescent="0.2">
      <c r="A8" s="31"/>
      <c r="B8" s="45" t="s">
        <v>396</v>
      </c>
    </row>
    <row r="9" spans="1:2" x14ac:dyDescent="0.2">
      <c r="A9" s="33"/>
      <c r="B9" t="s">
        <v>182</v>
      </c>
    </row>
    <row r="10" spans="1:2" x14ac:dyDescent="0.2">
      <c r="A10" s="34"/>
      <c r="B10" t="s">
        <v>183</v>
      </c>
    </row>
    <row r="11" spans="1:2" x14ac:dyDescent="0.2">
      <c r="A11" s="35"/>
      <c r="B11" s="45" t="s">
        <v>241</v>
      </c>
    </row>
    <row r="12" spans="1:2" x14ac:dyDescent="0.2">
      <c r="A12" s="36"/>
      <c r="B12" t="s">
        <v>184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Salaries</vt:lpstr>
      <vt:lpstr>Key</vt:lpstr>
    </vt:vector>
  </TitlesOfParts>
  <Company>ianwhetstone.com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England Salary Cap Spreadsheet</dc:title>
  <dc:creator>Ian Whetstone</dc:creator>
  <cp:lastModifiedBy>Whetstone, Ian</cp:lastModifiedBy>
  <dcterms:created xsi:type="dcterms:W3CDTF">2006-03-06T17:52:04Z</dcterms:created>
  <dcterms:modified xsi:type="dcterms:W3CDTF">2015-04-09T19:21:36Z</dcterms:modified>
</cp:coreProperties>
</file>